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866" activeTab="9"/>
  </bookViews>
  <sheets>
    <sheet name="Титульный" sheetId="4" r:id="rId1"/>
    <sheet name="Таблица 1" sheetId="5" r:id="rId2"/>
    <sheet name="ПФХД" sheetId="3" r:id="rId3"/>
    <sheet name="Расчет 1" sheetId="6" r:id="rId4"/>
    <sheet name="Расчет 2" sheetId="7" r:id="rId5"/>
    <sheet name="Расчет 3" sheetId="8" r:id="rId6"/>
    <sheet name="Расчет 211" sheetId="9" r:id="rId7"/>
    <sheet name="Расчет 212 213" sheetId="10" r:id="rId8"/>
    <sheet name="Расчет 290" sheetId="11" r:id="rId9"/>
    <sheet name="Расчет221  223 225 226" sheetId="12" r:id="rId10"/>
  </sheets>
  <calcPr calcId="124519"/>
</workbook>
</file>

<file path=xl/calcChain.xml><?xml version="1.0" encoding="utf-8"?>
<calcChain xmlns="http://schemas.openxmlformats.org/spreadsheetml/2006/main">
  <c r="J14" i="3"/>
  <c r="J30"/>
  <c r="J28"/>
  <c r="AV20" i="12"/>
  <c r="AV78"/>
  <c r="AV77"/>
  <c r="AV76"/>
  <c r="AV81"/>
  <c r="AV80"/>
  <c r="AV82"/>
  <c r="AT12" i="10"/>
  <c r="AV44" i="12" l="1"/>
  <c r="AX20" i="10"/>
  <c r="AO28"/>
  <c r="AX28" s="1"/>
  <c r="AO25"/>
  <c r="AO37" s="1"/>
  <c r="AX37" s="1"/>
  <c r="BY21" i="9"/>
  <c r="AU27" i="11"/>
  <c r="AV65" i="12"/>
  <c r="H53" i="3"/>
  <c r="H52"/>
  <c r="H51"/>
  <c r="H50"/>
  <c r="H49"/>
  <c r="H48"/>
  <c r="H47"/>
  <c r="H46"/>
  <c r="H45"/>
  <c r="H44"/>
  <c r="X42"/>
  <c r="T42"/>
  <c r="R42"/>
  <c r="P42"/>
  <c r="N42"/>
  <c r="J42"/>
  <c r="H41"/>
  <c r="X39"/>
  <c r="V39"/>
  <c r="T39"/>
  <c r="R39"/>
  <c r="P39"/>
  <c r="N39"/>
  <c r="J39"/>
  <c r="H38"/>
  <c r="X33"/>
  <c r="V33"/>
  <c r="T33"/>
  <c r="R33"/>
  <c r="P33"/>
  <c r="N33"/>
  <c r="J33"/>
  <c r="H32"/>
  <c r="H30"/>
  <c r="H29"/>
  <c r="H28"/>
  <c r="X27"/>
  <c r="V27"/>
  <c r="T27"/>
  <c r="R27"/>
  <c r="R25" s="1"/>
  <c r="R23" s="1"/>
  <c r="N27"/>
  <c r="J27"/>
  <c r="H27" s="1"/>
  <c r="X25"/>
  <c r="T25"/>
  <c r="P25"/>
  <c r="N25"/>
  <c r="X23"/>
  <c r="T23"/>
  <c r="P23"/>
  <c r="N23"/>
  <c r="H21"/>
  <c r="H19"/>
  <c r="H18"/>
  <c r="H17"/>
  <c r="H16"/>
  <c r="H15"/>
  <c r="H14"/>
  <c r="X12"/>
  <c r="V12"/>
  <c r="V56" s="1"/>
  <c r="T12"/>
  <c r="R12"/>
  <c r="R9" s="1"/>
  <c r="P12"/>
  <c r="N12"/>
  <c r="N9" s="1"/>
  <c r="N56" s="1"/>
  <c r="L12"/>
  <c r="J12"/>
  <c r="H12" s="1"/>
  <c r="H11"/>
  <c r="X9"/>
  <c r="X56" s="1"/>
  <c r="T9"/>
  <c r="T56" s="1"/>
  <c r="P9"/>
  <c r="P56" s="1"/>
  <c r="L9"/>
  <c r="L56" s="1"/>
  <c r="AX25" i="10"/>
  <c r="AT13"/>
  <c r="AT14"/>
  <c r="AT6"/>
  <c r="AT5"/>
  <c r="V21" i="9"/>
  <c r="BQ21" s="1"/>
  <c r="AX30" i="12"/>
  <c r="AV21"/>
  <c r="AX50" i="11"/>
  <c r="AX49"/>
  <c r="AX51" s="1"/>
  <c r="AX39"/>
  <c r="AE27"/>
  <c r="AX11"/>
  <c r="AX10"/>
  <c r="AX12" s="1"/>
  <c r="R56" i="3" l="1"/>
  <c r="H33"/>
  <c r="H39"/>
  <c r="D18" i="7"/>
  <c r="J25" i="3"/>
  <c r="J9"/>
  <c r="AV22" i="12"/>
  <c r="AX38" i="10"/>
  <c r="V23" i="9"/>
  <c r="BQ22"/>
  <c r="BY22" s="1"/>
  <c r="BQ20"/>
  <c r="BY20" s="1"/>
  <c r="AV55" i="12"/>
  <c r="AX14"/>
  <c r="AT7" i="10"/>
  <c r="D28" i="5"/>
  <c r="D21"/>
  <c r="D19"/>
  <c r="D11"/>
  <c r="D14" i="7" l="1"/>
  <c r="K18"/>
  <c r="J23" i="3"/>
  <c r="BY23" i="9"/>
  <c r="K14" i="7" l="1"/>
  <c r="R18"/>
  <c r="J55" i="3"/>
  <c r="H55" s="1"/>
  <c r="Y18" i="7" l="1"/>
  <c r="R14"/>
  <c r="J56" i="3"/>
  <c r="H56" s="1"/>
  <c r="AF18" i="7" l="1"/>
  <c r="Y14"/>
  <c r="AM18" l="1"/>
  <c r="AM14" s="1"/>
  <c r="AF14"/>
</calcChain>
</file>

<file path=xl/sharedStrings.xml><?xml version="1.0" encoding="utf-8"?>
<sst xmlns="http://schemas.openxmlformats.org/spreadsheetml/2006/main" count="627" uniqueCount="373">
  <si>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</si>
  <si>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</si>
  <si>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</si>
  <si>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</si>
  <si>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</si>
  <si>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</si>
  <si>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</si>
  <si>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</si>
  <si>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</si>
  <si>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</si>
  <si>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</si>
  <si>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</si>
  <si>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</si>
  <si>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</si>
  <si>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</si>
  <si>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</si>
  <si>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</si>
  <si>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</si>
  <si>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</si>
  <si>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</si>
  <si>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</si>
  <si>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</si>
  <si>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</si>
  <si>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</si>
  <si>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</si>
  <si>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</si>
  <si>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</si>
  <si>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</si>
  <si>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</si>
  <si>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</si>
  <si>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</si>
  <si>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на 2017 год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</si>
  <si>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</si>
  <si>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</si>
  <si>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</si>
  <si>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</si>
  <si>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</si>
  <si>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</si>
  <si>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</si>
  <si>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</si>
  <si>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</si>
  <si>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</si>
  <si>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</si>
  <si>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</si>
  <si>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</si>
  <si>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</si>
  <si>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</si>
  <si>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</si>
  <si>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</si>
  <si>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</si>
  <si>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</si>
  <si>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</si>
  <si>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</si>
  <si>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</si>
  <si>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</si>
  <si>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</si>
  <si>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</si>
  <si>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</si>
  <si>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</si>
  <si>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</si>
  <si>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</si>
  <si>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</si>
  <si>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</si>
  <si>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</si>
  <si>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</si>
  <si>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</si>
  <si>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</si>
  <si>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- уплата налога на имущество организаций и земельного налога (290)</t>
  </si>
  <si>
    <t>- уплата прочих налогов, сборов (290)</t>
  </si>
  <si>
    <t>- уплата иных платежей (290)</t>
  </si>
  <si>
    <t>- увеличение стоимости материальных запасов (340.13)</t>
  </si>
  <si>
    <t>Требования к плану финансово-хозяйственной деятельности государственного (муниципального)
учреждения, утвержденные Приказом Министерства финансов Российской Федерации от 28.07.2010 N 81н
(в редакции приказов Министерства финансов Российской Федерации от 27.12.2013 N 140н, от 24.09.2015 N 140н и от 29.08.2016 N 142н)</t>
  </si>
  <si>
    <t>по ОКЕИ</t>
  </si>
  <si>
    <t>Утверждено приказом Министерства финансов</t>
  </si>
  <si>
    <t>Российской Федерации от 28.07.2010 N 81н</t>
  </si>
  <si>
    <t>Таблица 1 к плану финансово-хозяйственной деятельности</t>
  </si>
  <si>
    <t xml:space="preserve"> Утверждено приказом Министерства финансов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</si>
  <si>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</si>
  <si>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</si>
  <si>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</si>
  <si>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</si>
  <si>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</si>
  <si>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</si>
  <si>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</si>
  <si>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</si>
  <si>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</si>
  <si>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</si>
  <si>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</si>
  <si>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</si>
  <si>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</si>
  <si>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</si>
  <si>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</si>
  <si>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</si>
  <si>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</si>
  <si>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</si>
  <si>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</si>
  <si>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</si>
  <si>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</si>
  <si>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</si>
  <si>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</si>
  <si>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</si>
  <si>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</si>
  <si>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</si>
  <si>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</si>
  <si>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t>Таблица 2.1 к плану финансово-хозяйственной деятельности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</si>
  <si>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</si>
  <si>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</si>
  <si>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</si>
  <si>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</si>
  <si>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</si>
  <si>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</si>
  <si>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</si>
  <si>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</si>
  <si>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</si>
  <si>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</si>
  <si>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</si>
  <si>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</si>
  <si>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</si>
  <si>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</si>
  <si>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</si>
  <si>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</si>
  <si>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</si>
  <si>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</si>
  <si>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</si>
  <si>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Таблица 4 к плану финансово-хозяйственной деятельности</t>
  </si>
  <si>
    <t xml:space="preserve">Справочная информация </t>
  </si>
  <si>
    <t xml:space="preserve">Код строки </t>
  </si>
  <si>
    <t>Сумма (тыс.руб.)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</si>
  <si>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</si>
  <si>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</si>
  <si>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</si>
  <si>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</si>
  <si>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</si>
  <si>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</si>
  <si>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Приложение N 2</t>
  </si>
  <si>
    <t>к Требованиям к плану финансово-хозяйственной деятельности 
государственного (муниципального) учреждения, утвержденным 
приказом Министерства финансов Российской Федерации от 28.07.2010 N 81н 
(дополнительно включено приказом Министерства финансов Российской Федерации 
от 29.08.2016 N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</si>
  <si>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</si>
  <si>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</si>
  <si>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</si>
  <si>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</si>
  <si>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</si>
  <si>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N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</si>
  <si>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</si>
  <si>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</si>
  <si>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</si>
  <si>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</si>
  <si>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</si>
  <si>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(гр.3 x гр.4 x 
(1 + гр.8/100) x 
гр.9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</si>
  <si>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</si>
  <si>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</si>
  <si>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</si>
  <si>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</si>
  <si>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</si>
  <si>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</si>
  <si>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</si>
  <si>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</si>
  <si>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</si>
  <si>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</si>
  <si>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</si>
  <si>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</si>
  <si>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</si>
  <si>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</si>
  <si>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</si>
  <si>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</si>
  <si>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</si>
  <si>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</si>
  <si>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</si>
  <si>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</si>
  <si>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</si>
  <si>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</si>
  <si>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</si>
  <si>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</si>
  <si>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</si>
  <si>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</si>
  <si>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</si>
  <si>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</si>
  <si>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
на производстве и профессиональных заболеваний по ставке</t>
  </si>
  <si>
    <t>0,</t>
  </si>
  <si>
    <t>%*</t>
  </si>
  <si>
    <t>2.5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</si>
  <si>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</si>
  <si>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</si>
  <si>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3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</si>
  <si>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</si>
  <si>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</si>
  <si>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 (строка 220)</t>
  </si>
  <si>
    <t>Размер одной выплаты, руб.</t>
  </si>
  <si>
    <t>Количество 
выплат в год</t>
  </si>
  <si>
    <t>Общая сумма выплат, руб. 
(гр.3 x гр.4)</t>
  </si>
  <si>
    <t>3. Расчет (обоснование) расходов на уплату налогов, сборов и иных платежей (строка 230)</t>
  </si>
  <si>
    <t>Наименование расходов</t>
  </si>
  <si>
    <t>Налоговая база, руб.</t>
  </si>
  <si>
    <t>Сумма 
исчисленного 
налога, подлежащего 
уплате, руб. 
(гр.3 x гр.4/100)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</si>
  <si>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</si>
  <si>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
(кроме расходов на закупку товаров, работ, услуг) (строка 250)</t>
  </si>
  <si>
    <t>6. Расчет (обоснование) расходов на закупку товаров, работ, услуг (сстрока 260)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</si>
  <si>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</si>
  <si>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</si>
  <si>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</si>
  <si>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</si>
  <si>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</si>
  <si>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Цена услуги перевозки, 
руб.</t>
  </si>
  <si>
    <t>Сумма, руб. 
(гр.3 x гр.4)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</si>
  <si>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</si>
  <si>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</si>
  <si>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</si>
  <si>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</si>
  <si>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(гр.4 x гр.5 x 
гр.6)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</si>
  <si>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</si>
  <si>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</si>
  <si>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</si>
  <si>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</si>
  <si>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</si>
  <si>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</si>
  <si>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</si>
  <si>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</si>
  <si>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</si>
  <si>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</si>
  <si>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</si>
  <si>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(гр.2 x гр.3)</t>
  </si>
  <si>
    <t>Руководство</t>
  </si>
  <si>
    <t>Педагогические работники</t>
  </si>
  <si>
    <t>Обслуживающий персонал</t>
  </si>
  <si>
    <t>Командировочные расходы</t>
  </si>
  <si>
    <t>Возмещение прохождения медосмотра</t>
  </si>
  <si>
    <t xml:space="preserve"> </t>
  </si>
  <si>
    <t>Земельный налог</t>
  </si>
  <si>
    <t>Плата за размещение отходов  производства потребления</t>
  </si>
  <si>
    <t>Иные платежи</t>
  </si>
  <si>
    <t>Услуги связи</t>
  </si>
  <si>
    <t>Коммунальные услуги</t>
  </si>
  <si>
    <t>Вывоз ТБО</t>
  </si>
  <si>
    <t>Дератизация</t>
  </si>
  <si>
    <t>4</t>
  </si>
  <si>
    <t>Ежегодный медицинский осмотр</t>
  </si>
  <si>
    <t xml:space="preserve">Интернет </t>
  </si>
  <si>
    <t>Хоз.товары, строительные материалы</t>
  </si>
  <si>
    <t xml:space="preserve">Начальник отдела образования администрации </t>
  </si>
  <si>
    <t xml:space="preserve">Гайского городского округа </t>
  </si>
  <si>
    <t>Шпота Н.Н.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</si>
  <si>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</si>
  <si>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</si>
  <si>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</si>
  <si>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</si>
  <si>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</si>
  <si>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</si>
  <si>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</si>
  <si>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реализация прав граждан на образование, гарантии общедоступного и бесплатного среднего (полного) общего образования.</t>
  </si>
  <si>
    <t xml:space="preserve">предоставление дополнительного образования </t>
  </si>
  <si>
    <t>2. Показатели финансового состояния учреждения</t>
  </si>
  <si>
    <t>№ п/п</t>
  </si>
  <si>
    <t>Сумма</t>
  </si>
  <si>
    <t>Общая балансовая стоимость недвижимого муниципального имущества, всего:</t>
  </si>
  <si>
    <t>1.1.1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</si>
  <si>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</si>
  <si>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1.1.2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</si>
  <si>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</si>
  <si>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1.1.3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</si>
  <si>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</si>
  <si>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1.1.4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</si>
  <si>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</si>
  <si>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</si>
  <si>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</si>
  <si>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</si>
  <si>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</si>
  <si>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</si>
  <si>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</si>
  <si>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выданным авансам, полученным за счёт местного бюджета всего:</t>
  </si>
  <si>
    <t>2.1.1</t>
  </si>
  <si>
    <t>по выданным авансам на услуги связи</t>
  </si>
  <si>
    <t>2.1.2</t>
  </si>
  <si>
    <t>по выданным авансам на транспортные услуги</t>
  </si>
  <si>
    <t>2.1.3</t>
  </si>
  <si>
    <t>по выданным авансам на коммунальные услуги</t>
  </si>
  <si>
    <t>2.1.4</t>
  </si>
  <si>
    <t>по выданным авансам на услуги по содержанию имущества</t>
  </si>
  <si>
    <t>2.1.5</t>
  </si>
  <si>
    <t>по выданным авансам на прочие услуги</t>
  </si>
  <si>
    <t>2.1.6</t>
  </si>
  <si>
    <t>по выданным авансам на приобретение основных средств</t>
  </si>
  <si>
    <t>2.1.7</t>
  </si>
  <si>
    <t>по выданным авансам на приобретение нематериальных активов</t>
  </si>
  <si>
    <t>2.1.8</t>
  </si>
  <si>
    <t>по выданным авансам на приобретение непроизводственных активов</t>
  </si>
  <si>
    <t>2.1.9</t>
  </si>
  <si>
    <t>по выданным авансам на приобретение материальных запасов</t>
  </si>
  <si>
    <t>2.1.10</t>
  </si>
  <si>
    <t>по выданным авансам на прочие расходы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</si>
  <si>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</si>
  <si>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</si>
  <si>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</si>
  <si>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</si>
  <si>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</si>
  <si>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</si>
  <si>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</si>
  <si>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</si>
  <si>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</si>
  <si>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</si>
  <si>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</si>
  <si>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</t>
  </si>
  <si>
    <t>Обязательства, всего</t>
  </si>
  <si>
    <t>Просроченная кредиторская задолженность</t>
  </si>
  <si>
    <t>Кредиторская задолженность по расчётам с поставщиками и подрядчиками за счёт средств местного бюджет, всего:</t>
  </si>
  <si>
    <t>3.2.1</t>
  </si>
  <si>
    <t>по начислениям на выплаты по оплате труда</t>
  </si>
  <si>
    <t>3.2.2</t>
  </si>
  <si>
    <t>по оплате услуг связи</t>
  </si>
  <si>
    <t>3.2.3</t>
  </si>
  <si>
    <t>по оплате транспортных услуг</t>
  </si>
  <si>
    <t>3.2.4</t>
  </si>
  <si>
    <t>по оплате коммунальных услуг</t>
  </si>
  <si>
    <t>3.2.5</t>
  </si>
  <si>
    <t>по оплате услуг по содержанию имущества</t>
  </si>
  <si>
    <t>3.2.6</t>
  </si>
  <si>
    <t>по оплате прочих услуг</t>
  </si>
  <si>
    <t>3.2.7</t>
  </si>
  <si>
    <t>по приобретению основных средств</t>
  </si>
  <si>
    <t>3.2.8</t>
  </si>
  <si>
    <t>по приобретению нематериальных активов</t>
  </si>
  <si>
    <t>3.2.9</t>
  </si>
  <si>
    <t>по приобретению непроизводственных активов</t>
  </si>
  <si>
    <t>3.2.10</t>
  </si>
  <si>
    <t>по приобретению материальных запасов</t>
  </si>
  <si>
    <t>3.2.11</t>
  </si>
  <si>
    <t>по оплате прочих расходов</t>
  </si>
  <si>
    <t>3.2.12</t>
  </si>
  <si>
    <t>по платежам в бюджет</t>
  </si>
  <si>
    <t>3.2.13</t>
  </si>
  <si>
    <t>по прочим расчётам с кредиторами</t>
  </si>
  <si>
    <t>3.3</t>
  </si>
  <si>
    <t>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</si>
  <si>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</si>
  <si>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</si>
  <si>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</si>
  <si>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</si>
  <si>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</si>
  <si>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</si>
  <si>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</si>
  <si>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</si>
  <si>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</si>
  <si>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</si>
  <si>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</si>
  <si>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</si>
  <si>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</si>
  <si>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</si>
  <si>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Фаворов В.Н.</t>
  </si>
  <si>
    <t xml:space="preserve">Терехова Е.В. </t>
  </si>
  <si>
    <t xml:space="preserve">иные выплаты </t>
  </si>
  <si>
    <t>1. Сведения о деятельности муниципального бюджетного учреждения</t>
  </si>
  <si>
    <t>2018 год</t>
  </si>
  <si>
    <t>на 2018 год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</si>
  <si>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 (ст.290)</t>
  </si>
  <si>
    <t xml:space="preserve">1.3. Расчеты (обоснования) выплат </t>
  </si>
  <si>
    <t xml:space="preserve">Прочие выплаты </t>
  </si>
  <si>
    <t xml:space="preserve">Численность работников, </t>
  </si>
  <si>
    <t>851,852,853</t>
  </si>
  <si>
    <t>244</t>
  </si>
  <si>
    <t>111</t>
  </si>
  <si>
    <t>Квартал</t>
  </si>
  <si>
    <t>Канц. товары, в т.ч.</t>
  </si>
  <si>
    <t xml:space="preserve">Бумага </t>
  </si>
  <si>
    <t xml:space="preserve">Ручки </t>
  </si>
  <si>
    <t xml:space="preserve">Папка -дело </t>
  </si>
  <si>
    <t xml:space="preserve">Степлер </t>
  </si>
  <si>
    <t>Количество человек/ стоимость</t>
  </si>
  <si>
    <t>6/2500</t>
  </si>
  <si>
    <t xml:space="preserve">Сумма </t>
  </si>
  <si>
    <t>Количество 
человек</t>
  </si>
  <si>
    <t>6.2. Расчет (обоснование)прочие расходы</t>
  </si>
  <si>
    <t>Поощрительные выплаты спортсменам-победителям и призерам спортивных соревнований (ст. 290 квр 244)</t>
  </si>
  <si>
    <t>14</t>
  </si>
  <si>
    <t>марта</t>
  </si>
  <si>
    <t>20178год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</si>
</sst>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21" fillId="0" borderId="0"/>
  </cellStyleXfs>
  <cellXfs count="36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" fillId="0" borderId="0" xfId="0" applyFont="1" applyAlignment="1"/>
    <xf numFmtId="49" fontId="7" fillId="0" borderId="0" xfId="1" applyNumberFormat="1"/>
    <xf numFmtId="0" fontId="15" fillId="0" borderId="8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top" wrapText="1"/>
    </xf>
    <xf numFmtId="0" fontId="15" fillId="0" borderId="7" xfId="1" applyFont="1" applyBorder="1" applyAlignment="1">
      <alignment vertical="top" wrapText="1"/>
    </xf>
    <xf numFmtId="2" fontId="15" fillId="0" borderId="17" xfId="1" applyNumberFormat="1" applyFont="1" applyBorder="1" applyAlignment="1">
      <alignment horizontal="center" vertical="top" shrinkToFit="1"/>
    </xf>
    <xf numFmtId="2" fontId="15" fillId="0" borderId="19" xfId="1" applyNumberFormat="1" applyFont="1" applyBorder="1" applyAlignment="1">
      <alignment horizontal="center" vertical="top" shrinkToFit="1"/>
    </xf>
    <xf numFmtId="49" fontId="15" fillId="0" borderId="20" xfId="1" applyNumberFormat="1" applyFont="1" applyBorder="1" applyAlignment="1">
      <alignment horizontal="center" vertical="top" wrapText="1"/>
    </xf>
    <xf numFmtId="2" fontId="15" fillId="0" borderId="22" xfId="1" applyNumberFormat="1" applyFont="1" applyBorder="1" applyAlignment="1">
      <alignment horizontal="center" vertical="top" shrinkToFit="1"/>
    </xf>
    <xf numFmtId="49" fontId="7" fillId="0" borderId="0" xfId="2" applyNumberFormat="1" applyFont="1"/>
    <xf numFmtId="49" fontId="19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 applyAlignment="1">
      <alignment wrapText="1"/>
    </xf>
    <xf numFmtId="49" fontId="20" fillId="0" borderId="0" xfId="2" applyNumberFormat="1" applyFont="1" applyAlignment="1"/>
    <xf numFmtId="49" fontId="7" fillId="0" borderId="0" xfId="3" applyNumberFormat="1" applyFont="1" applyBorder="1" applyAlignment="1">
      <alignment horizontal="left" wrapText="1"/>
    </xf>
    <xf numFmtId="49" fontId="22" fillId="0" borderId="0" xfId="0" applyNumberFormat="1" applyFont="1"/>
    <xf numFmtId="49" fontId="23" fillId="0" borderId="0" xfId="0" applyNumberFormat="1" applyFont="1" applyFill="1"/>
    <xf numFmtId="49" fontId="22" fillId="0" borderId="0" xfId="0" applyNumberFormat="1" applyFont="1" applyAlignment="1">
      <alignment wrapText="1"/>
    </xf>
    <xf numFmtId="49" fontId="24" fillId="0" borderId="14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Fill="1" applyBorder="1" applyAlignment="1">
      <alignment horizontal="left" vertical="center" indent="1"/>
    </xf>
    <xf numFmtId="49" fontId="23" fillId="0" borderId="6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26" fillId="0" borderId="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2" fontId="16" fillId="0" borderId="9" xfId="0" applyNumberFormat="1" applyFont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2" fontId="15" fillId="0" borderId="11" xfId="0" applyNumberFormat="1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2" fontId="15" fillId="0" borderId="12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2"/>
    </xf>
    <xf numFmtId="0" fontId="15" fillId="0" borderId="5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vertical="top" wrapText="1" indent="2"/>
    </xf>
    <xf numFmtId="0" fontId="17" fillId="0" borderId="9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2" fontId="15" fillId="0" borderId="9" xfId="0" applyNumberFormat="1" applyFont="1" applyBorder="1" applyAlignment="1">
      <alignment horizontal="center" vertical="top" wrapText="1"/>
    </xf>
    <xf numFmtId="2" fontId="15" fillId="0" borderId="7" xfId="0" applyNumberFormat="1" applyFont="1" applyBorder="1" applyAlignment="1">
      <alignment horizontal="center" vertical="top" wrapText="1"/>
    </xf>
    <xf numFmtId="2" fontId="15" fillId="0" borderId="8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3"/>
    </xf>
    <xf numFmtId="0" fontId="15" fillId="0" borderId="5" xfId="0" applyFont="1" applyBorder="1" applyAlignment="1">
      <alignment horizontal="left" vertical="top" wrapText="1" indent="3"/>
    </xf>
    <xf numFmtId="0" fontId="15" fillId="0" borderId="12" xfId="0" applyFont="1" applyBorder="1" applyAlignment="1">
      <alignment horizontal="left" vertical="top" wrapText="1" indent="3"/>
    </xf>
    <xf numFmtId="0" fontId="15" fillId="0" borderId="13" xfId="0" applyFont="1" applyBorder="1" applyAlignment="1">
      <alignment horizontal="left" vertical="top" wrapText="1" indent="3"/>
    </xf>
    <xf numFmtId="0" fontId="15" fillId="0" borderId="9" xfId="0" applyFont="1" applyBorder="1" applyAlignment="1">
      <alignment horizontal="left" vertical="top" wrapText="1" indent="3"/>
    </xf>
    <xf numFmtId="0" fontId="15" fillId="0" borderId="8" xfId="0" applyFont="1" applyBorder="1" applyAlignment="1">
      <alignment horizontal="left" vertical="top" wrapText="1" indent="3"/>
    </xf>
    <xf numFmtId="4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7" fillId="0" borderId="21" xfId="1" applyNumberFormat="1" applyBorder="1" applyAlignment="1">
      <alignment horizontal="center" vertical="top" shrinkToFit="1"/>
    </xf>
    <xf numFmtId="2" fontId="7" fillId="0" borderId="22" xfId="1" applyNumberFormat="1" applyBorder="1" applyAlignment="1">
      <alignment horizontal="center" vertical="top" shrinkToFit="1"/>
    </xf>
    <xf numFmtId="2" fontId="7" fillId="0" borderId="2" xfId="1" applyNumberFormat="1" applyBorder="1" applyAlignment="1">
      <alignment horizontal="center" vertical="top" shrinkToFit="1"/>
    </xf>
    <xf numFmtId="2" fontId="7" fillId="0" borderId="19" xfId="1" applyNumberFormat="1" applyBorder="1" applyAlignment="1">
      <alignment horizontal="center" vertical="top" shrinkToFit="1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2" fontId="7" fillId="0" borderId="16" xfId="1" applyNumberFormat="1" applyBorder="1" applyAlignment="1">
      <alignment horizontal="center" vertical="top" shrinkToFit="1"/>
    </xf>
    <xf numFmtId="2" fontId="7" fillId="0" borderId="17" xfId="1" applyNumberFormat="1" applyBorder="1" applyAlignment="1">
      <alignment horizontal="center" vertical="top" shrinkToFit="1"/>
    </xf>
    <xf numFmtId="0" fontId="7" fillId="0" borderId="7" xfId="1" applyBorder="1"/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49" fontId="22" fillId="0" borderId="9" xfId="0" applyNumberFormat="1" applyFont="1" applyBorder="1" applyAlignment="1">
      <alignment horizontal="right" vertical="top" wrapText="1"/>
    </xf>
    <xf numFmtId="49" fontId="22" fillId="0" borderId="7" xfId="0" applyNumberFormat="1" applyFont="1" applyBorder="1" applyAlignment="1">
      <alignment horizontal="right" vertical="top" wrapText="1"/>
    </xf>
    <xf numFmtId="49" fontId="22" fillId="0" borderId="8" xfId="0" applyNumberFormat="1" applyFont="1" applyBorder="1" applyAlignment="1">
      <alignment horizontal="right" vertical="top" wrapText="1"/>
    </xf>
    <xf numFmtId="1" fontId="22" fillId="0" borderId="2" xfId="0" applyNumberFormat="1" applyFont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8" fillId="0" borderId="0" xfId="0" applyNumberFormat="1" applyFont="1"/>
    <xf numFmtId="49" fontId="7" fillId="0" borderId="1" xfId="0" applyNumberFormat="1" applyFont="1" applyBorder="1"/>
    <xf numFmtId="49" fontId="22" fillId="0" borderId="1" xfId="0" applyNumberFormat="1" applyFont="1" applyBorder="1"/>
    <xf numFmtId="49" fontId="14" fillId="0" borderId="0" xfId="2" applyNumberFormat="1" applyFont="1" applyAlignment="1">
      <alignment horizontal="right"/>
    </xf>
    <xf numFmtId="0" fontId="14" fillId="0" borderId="0" xfId="2" applyNumberFormat="1" applyFont="1" applyAlignment="1">
      <alignment horizontal="right" vertical="top" wrapText="1"/>
    </xf>
    <xf numFmtId="0" fontId="14" fillId="0" borderId="0" xfId="2" applyNumberFormat="1" applyFont="1" applyAlignment="1">
      <alignment horizontal="right" vertical="top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/>
    <xf numFmtId="0" fontId="23" fillId="0" borderId="0" xfId="0" applyNumberFormat="1" applyFont="1" applyAlignment="1">
      <alignment horizontal="justify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left" vertical="center" wrapText="1" indent="1"/>
    </xf>
    <xf numFmtId="4" fontId="24" fillId="0" borderId="2" xfId="0" applyNumberFormat="1" applyFont="1" applyBorder="1" applyAlignment="1">
      <alignment horizontal="center" vertical="center" shrinkToFit="1"/>
    </xf>
    <xf numFmtId="4" fontId="24" fillId="2" borderId="2" xfId="0" applyNumberFormat="1" applyFont="1" applyFill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right" vertical="center" wrapText="1"/>
    </xf>
    <xf numFmtId="49" fontId="24" fillId="0" borderId="7" xfId="0" applyNumberFormat="1" applyFont="1" applyBorder="1" applyAlignment="1">
      <alignment horizontal="right" vertical="center" wrapText="1"/>
    </xf>
    <xf numFmtId="49" fontId="24" fillId="0" borderId="8" xfId="0" applyNumberFormat="1" applyFont="1" applyBorder="1" applyAlignment="1">
      <alignment horizontal="righ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 indent="1"/>
    </xf>
    <xf numFmtId="49" fontId="24" fillId="0" borderId="3" xfId="0" applyNumberFormat="1" applyFont="1" applyBorder="1" applyAlignment="1">
      <alignment horizontal="left" vertical="center" wrapText="1" indent="1"/>
    </xf>
    <xf numFmtId="49" fontId="24" fillId="0" borderId="5" xfId="0" applyNumberFormat="1" applyFont="1" applyBorder="1" applyAlignment="1">
      <alignment horizontal="left" vertical="center" wrapText="1" indent="1"/>
    </xf>
    <xf numFmtId="4" fontId="24" fillId="0" borderId="8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6" xfId="0" applyNumberFormat="1" applyFont="1" applyBorder="1" applyAlignment="1">
      <alignment horizontal="left" vertical="center" wrapText="1" inden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wrapText="1" indent="1"/>
    </xf>
    <xf numFmtId="2" fontId="24" fillId="0" borderId="2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shrinkToFit="1"/>
    </xf>
    <xf numFmtId="1" fontId="24" fillId="0" borderId="7" xfId="0" applyNumberFormat="1" applyFont="1" applyBorder="1" applyAlignment="1">
      <alignment horizontal="center" vertical="center" shrinkToFit="1"/>
    </xf>
    <xf numFmtId="1" fontId="24" fillId="0" borderId="8" xfId="0" applyNumberFormat="1" applyFont="1" applyBorder="1" applyAlignment="1">
      <alignment horizontal="center" vertical="center" shrinkToFit="1"/>
    </xf>
    <xf numFmtId="2" fontId="24" fillId="0" borderId="9" xfId="0" applyNumberFormat="1" applyFont="1" applyBorder="1" applyAlignment="1">
      <alignment horizontal="center" vertical="center" shrinkToFit="1"/>
    </xf>
    <xf numFmtId="2" fontId="24" fillId="0" borderId="7" xfId="0" applyNumberFormat="1" applyFont="1" applyBorder="1" applyAlignment="1">
      <alignment horizontal="center" vertical="center" shrinkToFit="1"/>
    </xf>
    <xf numFmtId="2" fontId="24" fillId="0" borderId="8" xfId="0" applyNumberFormat="1" applyFont="1" applyBorder="1" applyAlignment="1">
      <alignment horizontal="center" vertical="center" shrinkToFit="1"/>
    </xf>
    <xf numFmtId="4" fontId="24" fillId="0" borderId="9" xfId="0" applyNumberFormat="1" applyFont="1" applyBorder="1" applyAlignment="1">
      <alignment horizontal="center" vertical="center" shrinkToFit="1"/>
    </xf>
    <xf numFmtId="4" fontId="24" fillId="0" borderId="7" xfId="0" applyNumberFormat="1" applyFont="1" applyBorder="1" applyAlignment="1">
      <alignment horizontal="center" vertical="center" shrinkToFit="1"/>
    </xf>
    <xf numFmtId="49" fontId="19" fillId="0" borderId="9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top" wrapText="1"/>
    </xf>
    <xf numFmtId="49" fontId="18" fillId="0" borderId="0" xfId="2" applyNumberFormat="1" applyFont="1" applyAlignment="1">
      <alignment horizontal="center" wrapText="1"/>
    </xf>
    <xf numFmtId="49" fontId="18" fillId="0" borderId="0" xfId="2" applyNumberFormat="1" applyFont="1" applyAlignment="1">
      <alignment horizontal="center"/>
    </xf>
    <xf numFmtId="49" fontId="19" fillId="0" borderId="1" xfId="2" applyNumberFormat="1" applyFont="1" applyBorder="1"/>
    <xf numFmtId="49" fontId="20" fillId="0" borderId="0" xfId="2" applyNumberFormat="1" applyFont="1"/>
    <xf numFmtId="49" fontId="19" fillId="0" borderId="2" xfId="2" applyNumberFormat="1" applyFont="1" applyBorder="1" applyAlignment="1">
      <alignment horizontal="center" vertical="center" wrapText="1"/>
    </xf>
    <xf numFmtId="49" fontId="19" fillId="0" borderId="9" xfId="2" applyNumberFormat="1" applyFont="1" applyBorder="1" applyAlignment="1">
      <alignment horizontal="right" vertical="center" wrapText="1"/>
    </xf>
    <xf numFmtId="49" fontId="19" fillId="0" borderId="7" xfId="2" applyNumberFormat="1" applyFont="1" applyBorder="1" applyAlignment="1">
      <alignment horizontal="right" vertical="center" wrapText="1"/>
    </xf>
    <xf numFmtId="49" fontId="19" fillId="0" borderId="8" xfId="2" applyNumberFormat="1" applyFont="1" applyBorder="1" applyAlignment="1">
      <alignment horizontal="right" vertical="center" wrapText="1"/>
    </xf>
    <xf numFmtId="2" fontId="19" fillId="0" borderId="2" xfId="2" applyNumberFormat="1" applyFont="1" applyBorder="1" applyAlignment="1">
      <alignment horizontal="center" vertical="center" shrinkToFit="1"/>
    </xf>
    <xf numFmtId="1" fontId="19" fillId="0" borderId="2" xfId="2" applyNumberFormat="1" applyFont="1" applyBorder="1" applyAlignment="1">
      <alignment horizontal="center" vertical="center" shrinkToFit="1"/>
    </xf>
    <xf numFmtId="4" fontId="19" fillId="0" borderId="2" xfId="2" applyNumberFormat="1" applyFont="1" applyBorder="1" applyAlignment="1">
      <alignment horizontal="center" vertical="center" shrinkToFit="1"/>
    </xf>
    <xf numFmtId="49" fontId="19" fillId="0" borderId="9" xfId="2" applyNumberFormat="1" applyFont="1" applyBorder="1" applyAlignment="1">
      <alignment horizontal="center" vertical="center" wrapText="1"/>
    </xf>
    <xf numFmtId="49" fontId="19" fillId="0" borderId="7" xfId="2" applyNumberFormat="1" applyFont="1" applyBorder="1" applyAlignment="1">
      <alignment horizontal="center" vertical="center" wrapText="1"/>
    </xf>
    <xf numFmtId="49" fontId="19" fillId="0" borderId="8" xfId="2" applyNumberFormat="1" applyFont="1" applyBorder="1" applyAlignment="1">
      <alignment horizontal="center" vertical="center" wrapText="1"/>
    </xf>
    <xf numFmtId="1" fontId="19" fillId="0" borderId="9" xfId="2" applyNumberFormat="1" applyFont="1" applyBorder="1" applyAlignment="1">
      <alignment horizontal="center" vertical="center" shrinkToFit="1"/>
    </xf>
    <xf numFmtId="1" fontId="19" fillId="0" borderId="7" xfId="2" applyNumberFormat="1" applyFont="1" applyBorder="1" applyAlignment="1">
      <alignment horizontal="center" vertical="center" shrinkToFit="1"/>
    </xf>
    <xf numFmtId="1" fontId="19" fillId="0" borderId="8" xfId="2" applyNumberFormat="1" applyFont="1" applyBorder="1" applyAlignment="1">
      <alignment horizontal="center" vertical="center" shrinkToFit="1"/>
    </xf>
    <xf numFmtId="2" fontId="19" fillId="0" borderId="9" xfId="2" applyNumberFormat="1" applyFont="1" applyBorder="1" applyAlignment="1">
      <alignment horizontal="center" vertical="center" shrinkToFit="1"/>
    </xf>
    <xf numFmtId="2" fontId="19" fillId="0" borderId="7" xfId="2" applyNumberFormat="1" applyFont="1" applyBorder="1" applyAlignment="1">
      <alignment horizontal="center" vertical="center" shrinkToFit="1"/>
    </xf>
    <xf numFmtId="2" fontId="19" fillId="0" borderId="8" xfId="2" applyNumberFormat="1" applyFont="1" applyBorder="1" applyAlignment="1">
      <alignment horizontal="center" vertical="center" shrinkToFit="1"/>
    </xf>
    <xf numFmtId="4" fontId="19" fillId="0" borderId="9" xfId="2" applyNumberFormat="1" applyFont="1" applyBorder="1" applyAlignment="1">
      <alignment horizontal="center" vertical="center" shrinkToFit="1"/>
    </xf>
    <xf numFmtId="4" fontId="19" fillId="0" borderId="7" xfId="2" applyNumberFormat="1" applyFont="1" applyBorder="1" applyAlignment="1">
      <alignment horizontal="center" vertical="center" shrinkToFit="1"/>
    </xf>
    <xf numFmtId="4" fontId="19" fillId="0" borderId="8" xfId="2" applyNumberFormat="1" applyFont="1" applyBorder="1" applyAlignment="1">
      <alignment horizontal="center" vertical="center" shrinkToFit="1"/>
    </xf>
    <xf numFmtId="49" fontId="19" fillId="0" borderId="2" xfId="2" applyNumberFormat="1" applyFont="1" applyBorder="1" applyAlignment="1">
      <alignment horizontal="center" vertical="center" shrinkToFit="1"/>
    </xf>
    <xf numFmtId="49" fontId="19" fillId="0" borderId="2" xfId="2" applyNumberFormat="1" applyFont="1" applyBorder="1" applyAlignment="1">
      <alignment horizontal="center" vertical="top" wrapText="1"/>
    </xf>
    <xf numFmtId="3" fontId="19" fillId="0" borderId="2" xfId="2" applyNumberFormat="1" applyFont="1" applyBorder="1" applyAlignment="1">
      <alignment horizontal="center" vertical="center" shrinkToFit="1"/>
    </xf>
    <xf numFmtId="49" fontId="19" fillId="0" borderId="1" xfId="2" applyNumberFormat="1" applyFont="1" applyBorder="1" applyAlignment="1">
      <alignment wrapText="1"/>
    </xf>
    <xf numFmtId="49" fontId="20" fillId="0" borderId="0" xfId="2" applyNumberFormat="1" applyFont="1" applyAlignment="1"/>
  </cellXfs>
  <cellStyles count="4">
    <cellStyle name="Обычный" xfId="0" builtinId="0"/>
    <cellStyle name="Обычный 2" xfId="1"/>
    <cellStyle name="Обычный 3" xfId="2"/>
    <cellStyle name="Обычный_Лист3 (2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topLeftCell="A13" workbookViewId="0">
      <selection activeCell="D31" sqref="D31"/>
    </sheetView>
  </sheetViews>
  <sheetFormatPr defaultColWidth="9.140625" defaultRowHeight="15.75"/>
  <cols>
    <col min="1" max="1" width="5.42578125" style="5" customWidth="1"/>
    <col min="2" max="10" width="7.140625" style="5" customWidth="1"/>
    <col min="11" max="11" width="6.140625" style="5" customWidth="1"/>
    <col min="12" max="12" width="10.140625" style="5" customWidth="1"/>
    <col min="13" max="14" width="7.140625" style="5" customWidth="1"/>
    <col min="15" max="30" width="6.7109375" style="5" customWidth="1"/>
    <col min="31" max="77" width="7.140625" style="5" customWidth="1"/>
    <col min="78" max="16384" width="9.140625" style="5"/>
  </cols>
  <sheetData>
    <row r="1" spans="1:30" ht="12.75" customHeight="1">
      <c r="A1" s="118" t="s">
        <v>71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12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2.75" customHeight="1">
      <c r="S4" s="94"/>
      <c r="T4" s="94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2.75" customHeight="1">
      <c r="S5" s="94"/>
      <c r="T5" s="94"/>
      <c r="U5" s="94"/>
      <c r="V5" s="94"/>
      <c r="W5" s="94"/>
      <c r="X5" s="94"/>
      <c r="Y5" s="94"/>
      <c r="Z5" s="94"/>
      <c r="AA5" s="119"/>
      <c r="AB5" s="119"/>
      <c r="AC5" s="119"/>
      <c r="AD5" s="119"/>
    </row>
    <row r="6" spans="1:30" ht="12.75" customHeight="1"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8" spans="1:30" ht="20.25">
      <c r="S8" s="7"/>
      <c r="T8" s="7"/>
      <c r="U8" s="12"/>
      <c r="V8" s="120" t="s">
        <v>17</v>
      </c>
      <c r="W8" s="120"/>
      <c r="X8" s="120"/>
      <c r="Y8" s="120"/>
      <c r="Z8" s="120"/>
      <c r="AA8" s="120"/>
      <c r="AB8" s="120"/>
      <c r="AC8" s="7"/>
      <c r="AD8" s="7"/>
    </row>
    <row r="9" spans="1:30" ht="20.25" customHeight="1">
      <c r="S9" s="10"/>
      <c r="T9" s="10"/>
      <c r="U9" s="10"/>
      <c r="V9" s="121" t="s">
        <v>237</v>
      </c>
      <c r="W9" s="121"/>
      <c r="X9" s="121"/>
      <c r="Y9" s="121"/>
      <c r="Z9" s="121"/>
      <c r="AA9" s="121"/>
      <c r="AB9" s="121"/>
      <c r="AC9" s="121"/>
      <c r="AD9" s="121"/>
    </row>
    <row r="10" spans="1:30" ht="20.25" customHeight="1">
      <c r="S10" s="10"/>
      <c r="T10" s="10"/>
      <c r="U10" s="10"/>
      <c r="V10" s="121" t="s">
        <v>238</v>
      </c>
      <c r="W10" s="121"/>
      <c r="X10" s="121"/>
      <c r="Y10" s="121"/>
      <c r="Z10" s="121"/>
      <c r="AA10" s="121"/>
      <c r="AB10" s="121"/>
      <c r="AC10" s="121"/>
      <c r="AD10" s="85"/>
    </row>
    <row r="11" spans="1:30" ht="18.75">
      <c r="S11" s="2"/>
      <c r="T11" s="2"/>
      <c r="U11" s="1"/>
      <c r="V11" s="14"/>
      <c r="W11" s="14"/>
      <c r="X11" s="14"/>
      <c r="Y11" s="122" t="s">
        <v>239</v>
      </c>
      <c r="Z11" s="122"/>
      <c r="AA11" s="122"/>
      <c r="AB11" s="122"/>
    </row>
    <row r="12" spans="1:30">
      <c r="S12" s="11"/>
      <c r="T12" s="11"/>
      <c r="U12" s="1"/>
      <c r="V12" s="127" t="s">
        <v>0</v>
      </c>
      <c r="W12" s="127"/>
      <c r="X12" s="127"/>
      <c r="Y12" s="1"/>
      <c r="Z12" s="1"/>
      <c r="AA12" s="1"/>
      <c r="AB12" s="1"/>
    </row>
    <row r="13" spans="1:30">
      <c r="V13" s="13"/>
      <c r="W13" s="128"/>
      <c r="X13" s="128"/>
      <c r="Y13" s="125" t="s">
        <v>349</v>
      </c>
      <c r="Z13" s="125"/>
    </row>
    <row r="14" spans="1:30">
      <c r="V14" s="13"/>
      <c r="W14" s="86"/>
      <c r="X14" s="86"/>
      <c r="Y14" s="87"/>
      <c r="Z14" s="87"/>
    </row>
    <row r="16" spans="1:30" ht="20.25">
      <c r="A16" s="120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18.75">
      <c r="A17" s="129" t="s">
        <v>19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18.75">
      <c r="A18" s="124" t="s">
        <v>350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18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 spans="1:30">
      <c r="AA20" s="123"/>
      <c r="AB20" s="123"/>
      <c r="AC20" s="123"/>
    </row>
    <row r="21" spans="1:30">
      <c r="B21" s="95" t="s">
        <v>370</v>
      </c>
      <c r="C21" s="123" t="s">
        <v>371</v>
      </c>
      <c r="D21" s="123"/>
      <c r="E21" s="125" t="s">
        <v>349</v>
      </c>
      <c r="F21" s="125"/>
      <c r="X21" s="126" t="s">
        <v>240</v>
      </c>
      <c r="Y21" s="126"/>
      <c r="Z21" s="126"/>
      <c r="AA21" s="112"/>
      <c r="AB21" s="112"/>
      <c r="AC21" s="112"/>
    </row>
    <row r="22" spans="1:30">
      <c r="X22" s="126" t="s">
        <v>1</v>
      </c>
      <c r="Y22" s="126"/>
      <c r="Z22" s="126"/>
      <c r="AA22" s="130"/>
      <c r="AB22" s="130"/>
      <c r="AC22" s="130"/>
    </row>
    <row r="23" spans="1:30" ht="16.5">
      <c r="B23" s="113" t="s">
        <v>241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96"/>
      <c r="T23" s="96"/>
      <c r="U23" s="96"/>
      <c r="AA23" s="112"/>
      <c r="AB23" s="112"/>
      <c r="AC23" s="112"/>
    </row>
    <row r="24" spans="1:30" ht="16.5">
      <c r="B24" s="113" t="s">
        <v>242</v>
      </c>
      <c r="C24" s="113"/>
      <c r="D24" s="113" t="s">
        <v>243</v>
      </c>
      <c r="E24" s="113"/>
      <c r="F24" s="113"/>
      <c r="G24" s="113"/>
      <c r="H24" s="113"/>
      <c r="I24" s="113"/>
      <c r="J24" s="113"/>
      <c r="K24" s="24"/>
      <c r="L24" s="24"/>
      <c r="M24" s="24"/>
      <c r="N24" s="24"/>
      <c r="O24" s="24"/>
      <c r="P24" s="24"/>
      <c r="Q24" s="96"/>
      <c r="R24" s="96"/>
      <c r="S24" s="96"/>
      <c r="T24" s="96"/>
      <c r="U24" s="96"/>
      <c r="W24" s="126" t="s">
        <v>2</v>
      </c>
      <c r="X24" s="126"/>
      <c r="Y24" s="126"/>
      <c r="Z24" s="131"/>
      <c r="AA24" s="112">
        <v>76136205</v>
      </c>
      <c r="AB24" s="112"/>
      <c r="AC24" s="112"/>
    </row>
    <row r="25" spans="1:30" ht="16.5">
      <c r="B25" s="113" t="s">
        <v>244</v>
      </c>
      <c r="C25" s="113"/>
      <c r="D25" s="113"/>
      <c r="E25" s="11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AA25" s="112"/>
      <c r="AB25" s="112"/>
      <c r="AC25" s="112"/>
    </row>
    <row r="26" spans="1:30" ht="16.5">
      <c r="B26" s="113" t="s">
        <v>245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96"/>
      <c r="AA26" s="112"/>
      <c r="AB26" s="112"/>
      <c r="AC26" s="112"/>
    </row>
    <row r="27" spans="1:30" ht="16.5">
      <c r="B27" s="97" t="s">
        <v>246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W27" s="126" t="s">
        <v>72</v>
      </c>
      <c r="X27" s="126"/>
      <c r="Y27" s="126"/>
      <c r="Z27" s="131"/>
      <c r="AA27" s="112"/>
      <c r="AB27" s="112"/>
      <c r="AC27" s="112"/>
    </row>
    <row r="28" spans="1:30" ht="18.7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98"/>
      <c r="X28" s="98"/>
      <c r="Y28" s="98"/>
      <c r="Z28" s="99"/>
      <c r="AA28" s="99"/>
      <c r="AB28" s="99"/>
    </row>
    <row r="29" spans="1:30" ht="18.7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98"/>
      <c r="X29" s="98"/>
      <c r="Y29" s="98"/>
      <c r="Z29" s="99"/>
      <c r="AA29" s="99"/>
      <c r="AB29" s="99"/>
    </row>
    <row r="30" spans="1:30" ht="18.7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98"/>
      <c r="X30" s="98"/>
      <c r="Y30" s="98"/>
      <c r="Z30" s="99"/>
      <c r="AA30" s="99"/>
      <c r="AB30" s="99"/>
    </row>
    <row r="31" spans="1:30" ht="16.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98"/>
      <c r="X31" s="98"/>
      <c r="Y31" s="98"/>
      <c r="Z31" s="99"/>
      <c r="AA31" s="99"/>
      <c r="AB31" s="99"/>
    </row>
    <row r="32" spans="1:30" ht="18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98"/>
      <c r="X32" s="98"/>
      <c r="Y32" s="98"/>
      <c r="Z32" s="99"/>
      <c r="AA32" s="99"/>
      <c r="AB32" s="99"/>
    </row>
    <row r="33" spans="1:30" ht="18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98"/>
      <c r="X33" s="98"/>
      <c r="Y33" s="98"/>
      <c r="Z33" s="99"/>
      <c r="AA33" s="99"/>
      <c r="AB33" s="99"/>
    </row>
    <row r="34" spans="1:30" ht="16.5" customHeight="1"/>
    <row r="36" spans="1:30" ht="16.5">
      <c r="A36" s="114" t="s">
        <v>348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30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0" ht="16.5">
      <c r="A38" s="15"/>
      <c r="B38" s="115" t="s">
        <v>3</v>
      </c>
      <c r="C38" s="115"/>
      <c r="D38" s="115"/>
      <c r="E38" s="115"/>
      <c r="F38" s="115"/>
      <c r="G38" s="115"/>
      <c r="H38" s="115"/>
      <c r="I38" s="115"/>
      <c r="J38" s="115"/>
      <c r="K38" s="116" t="s">
        <v>247</v>
      </c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</row>
    <row r="39" spans="1:30" ht="16.5">
      <c r="A39" s="15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30" ht="16.5">
      <c r="A40" s="15"/>
      <c r="B40" s="24"/>
      <c r="C40" s="24"/>
      <c r="D40" s="24"/>
      <c r="E40" s="24"/>
      <c r="F40" s="24"/>
      <c r="G40" s="24"/>
      <c r="H40" s="24"/>
      <c r="I40" s="24"/>
      <c r="J40" s="2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30" ht="16.5">
      <c r="A41" s="15"/>
      <c r="B41" s="115" t="s">
        <v>11</v>
      </c>
      <c r="C41" s="115"/>
      <c r="D41" s="115"/>
      <c r="E41" s="115"/>
      <c r="F41" s="115"/>
      <c r="G41" s="115"/>
      <c r="H41" s="115"/>
      <c r="I41" s="115"/>
      <c r="J41" s="115"/>
      <c r="K41" s="117" t="s">
        <v>248</v>
      </c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1:30" ht="16.5">
      <c r="A42" s="15"/>
      <c r="B42" s="115"/>
      <c r="C42" s="115"/>
      <c r="D42" s="115"/>
      <c r="E42" s="115"/>
      <c r="F42" s="115"/>
      <c r="G42" s="115"/>
      <c r="H42" s="115"/>
      <c r="I42" s="115"/>
      <c r="J42" s="115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30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ht="16.5">
      <c r="A44" s="15"/>
      <c r="B44" s="117" t="s">
        <v>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1:30" ht="16.5">
      <c r="A45" s="15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30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50" spans="1:40" ht="16.5">
      <c r="A50" s="111" t="s">
        <v>249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40" s="6" customFormat="1" ht="31.5">
      <c r="A51" s="100" t="s">
        <v>250</v>
      </c>
      <c r="B51" s="144" t="s">
        <v>5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  <c r="Z51" s="144" t="s">
        <v>251</v>
      </c>
      <c r="AA51" s="145"/>
      <c r="AB51" s="145"/>
      <c r="AC51" s="145"/>
      <c r="AD51" s="146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s="6" customFormat="1">
      <c r="A52" s="102">
        <v>1</v>
      </c>
      <c r="B52" s="147" t="s">
        <v>81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9"/>
      <c r="Z52" s="150"/>
      <c r="AA52" s="151"/>
      <c r="AB52" s="151"/>
      <c r="AC52" s="151"/>
      <c r="AD52" s="152"/>
      <c r="AE52" s="103"/>
      <c r="AF52" s="103"/>
      <c r="AG52" s="103"/>
      <c r="AH52" s="103"/>
      <c r="AI52" s="104"/>
      <c r="AJ52" s="104"/>
      <c r="AK52" s="104"/>
      <c r="AL52" s="104"/>
      <c r="AM52" s="104"/>
      <c r="AN52" s="104"/>
    </row>
    <row r="53" spans="1:40" s="6" customFormat="1">
      <c r="A53" s="105"/>
      <c r="B53" s="138" t="s">
        <v>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40"/>
      <c r="Z53" s="141"/>
      <c r="AA53" s="142"/>
      <c r="AB53" s="142"/>
      <c r="AC53" s="142"/>
      <c r="AD53" s="143"/>
      <c r="AE53" s="106"/>
      <c r="AF53" s="106"/>
      <c r="AG53" s="106"/>
      <c r="AH53" s="106"/>
      <c r="AI53" s="104"/>
      <c r="AJ53" s="104"/>
      <c r="AK53" s="104"/>
      <c r="AL53" s="104"/>
      <c r="AM53" s="104"/>
      <c r="AN53" s="104"/>
    </row>
    <row r="54" spans="1:40" s="6" customFormat="1">
      <c r="A54" s="107" t="s">
        <v>82</v>
      </c>
      <c r="B54" s="132" t="s">
        <v>252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/>
      <c r="Z54" s="135"/>
      <c r="AA54" s="136"/>
      <c r="AB54" s="136"/>
      <c r="AC54" s="136"/>
      <c r="AD54" s="137"/>
      <c r="AE54" s="108"/>
      <c r="AF54" s="108"/>
      <c r="AG54" s="108"/>
      <c r="AH54" s="108"/>
      <c r="AI54" s="104"/>
      <c r="AJ54" s="104"/>
      <c r="AK54" s="104"/>
      <c r="AL54" s="104"/>
      <c r="AM54" s="104"/>
      <c r="AN54" s="104"/>
    </row>
    <row r="55" spans="1:40" s="6" customFormat="1">
      <c r="A55" s="105"/>
      <c r="B55" s="138" t="s">
        <v>7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40"/>
      <c r="Z55" s="141"/>
      <c r="AA55" s="142"/>
      <c r="AB55" s="142"/>
      <c r="AC55" s="142"/>
      <c r="AD55" s="143"/>
      <c r="AE55" s="106"/>
      <c r="AF55" s="106"/>
      <c r="AG55" s="106"/>
      <c r="AH55" s="106"/>
      <c r="AI55" s="104"/>
      <c r="AJ55" s="104"/>
      <c r="AK55" s="104"/>
      <c r="AL55" s="104"/>
      <c r="AM55" s="104"/>
      <c r="AN55" s="104"/>
    </row>
    <row r="56" spans="1:40" s="6" customFormat="1">
      <c r="A56" s="105" t="s">
        <v>253</v>
      </c>
      <c r="B56" s="138" t="s">
        <v>254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40"/>
      <c r="Z56" s="141"/>
      <c r="AA56" s="142"/>
      <c r="AB56" s="142"/>
      <c r="AC56" s="142"/>
      <c r="AD56" s="143"/>
      <c r="AE56" s="106"/>
      <c r="AF56" s="106"/>
      <c r="AG56" s="106"/>
      <c r="AH56" s="106"/>
      <c r="AI56" s="104"/>
      <c r="AJ56" s="104"/>
      <c r="AK56" s="104"/>
      <c r="AL56" s="104"/>
      <c r="AM56" s="104"/>
      <c r="AN56" s="104"/>
    </row>
    <row r="57" spans="1:40" s="6" customFormat="1">
      <c r="A57" s="105" t="s">
        <v>255</v>
      </c>
      <c r="B57" s="138" t="s">
        <v>256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141"/>
      <c r="AA57" s="142"/>
      <c r="AB57" s="142"/>
      <c r="AC57" s="142"/>
      <c r="AD57" s="143"/>
      <c r="AE57" s="106"/>
      <c r="AF57" s="106"/>
      <c r="AG57" s="106"/>
      <c r="AH57" s="106"/>
      <c r="AI57" s="104"/>
      <c r="AJ57" s="104"/>
      <c r="AK57" s="104"/>
      <c r="AL57" s="104"/>
      <c r="AM57" s="104"/>
      <c r="AN57" s="104"/>
    </row>
    <row r="58" spans="1:40" s="6" customFormat="1">
      <c r="A58" s="105" t="s">
        <v>257</v>
      </c>
      <c r="B58" s="138" t="s">
        <v>258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40"/>
      <c r="Z58" s="141"/>
      <c r="AA58" s="142"/>
      <c r="AB58" s="142"/>
      <c r="AC58" s="142"/>
      <c r="AD58" s="143"/>
      <c r="AE58" s="106"/>
      <c r="AF58" s="106"/>
      <c r="AG58" s="106"/>
      <c r="AH58" s="106"/>
      <c r="AI58" s="104"/>
      <c r="AJ58" s="104"/>
      <c r="AK58" s="104"/>
      <c r="AL58" s="104"/>
      <c r="AM58" s="104"/>
      <c r="AN58" s="104"/>
    </row>
    <row r="59" spans="1:40" s="6" customFormat="1">
      <c r="A59" s="105" t="s">
        <v>259</v>
      </c>
      <c r="B59" s="138" t="s">
        <v>260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141"/>
      <c r="AA59" s="142"/>
      <c r="AB59" s="142"/>
      <c r="AC59" s="142"/>
      <c r="AD59" s="143"/>
      <c r="AE59" s="106"/>
      <c r="AF59" s="106"/>
      <c r="AG59" s="106"/>
      <c r="AH59" s="106"/>
      <c r="AI59" s="104"/>
      <c r="AJ59" s="104"/>
      <c r="AK59" s="104"/>
      <c r="AL59" s="104"/>
      <c r="AM59" s="104"/>
      <c r="AN59" s="104"/>
    </row>
    <row r="60" spans="1:40" s="6" customFormat="1">
      <c r="A60" s="107" t="s">
        <v>85</v>
      </c>
      <c r="B60" s="132" t="s">
        <v>261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  <c r="Z60" s="135"/>
      <c r="AA60" s="136"/>
      <c r="AB60" s="136"/>
      <c r="AC60" s="136"/>
      <c r="AD60" s="137"/>
      <c r="AE60" s="108"/>
      <c r="AF60" s="108"/>
      <c r="AG60" s="108"/>
      <c r="AH60" s="108"/>
      <c r="AI60" s="104"/>
      <c r="AJ60" s="104"/>
      <c r="AK60" s="104"/>
      <c r="AL60" s="104"/>
      <c r="AM60" s="104"/>
      <c r="AN60" s="104"/>
    </row>
    <row r="61" spans="1:40" s="6" customFormat="1">
      <c r="A61" s="105"/>
      <c r="B61" s="138" t="s">
        <v>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41"/>
      <c r="AA61" s="142"/>
      <c r="AB61" s="142"/>
      <c r="AC61" s="142"/>
      <c r="AD61" s="143"/>
      <c r="AE61" s="106"/>
      <c r="AF61" s="106"/>
      <c r="AG61" s="106"/>
      <c r="AH61" s="106"/>
      <c r="AI61" s="104"/>
      <c r="AJ61" s="104"/>
      <c r="AK61" s="104"/>
      <c r="AL61" s="104"/>
      <c r="AM61" s="104"/>
      <c r="AN61" s="104"/>
    </row>
    <row r="62" spans="1:40" s="6" customFormat="1">
      <c r="A62" s="105" t="s">
        <v>262</v>
      </c>
      <c r="B62" s="138" t="s">
        <v>263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41"/>
      <c r="AA62" s="142"/>
      <c r="AB62" s="142"/>
      <c r="AC62" s="142"/>
      <c r="AD62" s="143"/>
      <c r="AE62" s="106"/>
      <c r="AF62" s="106"/>
      <c r="AG62" s="106"/>
      <c r="AH62" s="106"/>
      <c r="AI62" s="104"/>
      <c r="AJ62" s="104"/>
      <c r="AK62" s="104"/>
      <c r="AL62" s="104"/>
      <c r="AM62" s="104"/>
      <c r="AN62" s="104"/>
    </row>
    <row r="63" spans="1:40" s="6" customFormat="1">
      <c r="A63" s="105" t="s">
        <v>264</v>
      </c>
      <c r="B63" s="138" t="s">
        <v>265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141"/>
      <c r="AA63" s="142"/>
      <c r="AB63" s="142"/>
      <c r="AC63" s="142"/>
      <c r="AD63" s="143"/>
      <c r="AE63" s="106"/>
      <c r="AF63" s="106"/>
      <c r="AG63" s="106"/>
      <c r="AH63" s="106"/>
      <c r="AI63" s="104"/>
      <c r="AJ63" s="104"/>
      <c r="AK63" s="104"/>
      <c r="AL63" s="104"/>
      <c r="AM63" s="104"/>
      <c r="AN63" s="104"/>
    </row>
    <row r="64" spans="1:40" s="6" customFormat="1">
      <c r="A64" s="102" t="s">
        <v>171</v>
      </c>
      <c r="B64" s="147" t="s">
        <v>266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150"/>
      <c r="AA64" s="151"/>
      <c r="AB64" s="151"/>
      <c r="AC64" s="151"/>
      <c r="AD64" s="152"/>
      <c r="AE64" s="103"/>
      <c r="AF64" s="103"/>
      <c r="AG64" s="103"/>
      <c r="AH64" s="103"/>
      <c r="AI64" s="109"/>
      <c r="AJ64" s="109"/>
      <c r="AK64" s="109"/>
      <c r="AL64" s="109"/>
      <c r="AM64" s="109"/>
      <c r="AN64" s="109"/>
    </row>
    <row r="65" spans="1:40" s="6" customFormat="1">
      <c r="A65" s="105"/>
      <c r="B65" s="138" t="s">
        <v>6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41"/>
      <c r="AA65" s="142"/>
      <c r="AB65" s="142"/>
      <c r="AC65" s="142"/>
      <c r="AD65" s="143"/>
      <c r="AE65" s="106"/>
      <c r="AF65" s="106"/>
      <c r="AG65" s="106"/>
      <c r="AH65" s="106"/>
      <c r="AI65" s="104"/>
      <c r="AJ65" s="104"/>
      <c r="AK65" s="104"/>
      <c r="AL65" s="104"/>
      <c r="AM65" s="104"/>
      <c r="AN65" s="104"/>
    </row>
    <row r="66" spans="1:40" s="6" customFormat="1">
      <c r="A66" s="107" t="s">
        <v>88</v>
      </c>
      <c r="B66" s="132" t="s">
        <v>267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35"/>
      <c r="AA66" s="136"/>
      <c r="AB66" s="136"/>
      <c r="AC66" s="136"/>
      <c r="AD66" s="137"/>
      <c r="AE66" s="108"/>
      <c r="AF66" s="108"/>
      <c r="AG66" s="108"/>
      <c r="AH66" s="108"/>
      <c r="AI66" s="104"/>
      <c r="AJ66" s="104"/>
      <c r="AK66" s="104"/>
      <c r="AL66" s="104"/>
      <c r="AM66" s="104"/>
      <c r="AN66" s="104"/>
    </row>
    <row r="67" spans="1:40" s="6" customFormat="1">
      <c r="A67" s="105"/>
      <c r="B67" s="138" t="s">
        <v>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41"/>
      <c r="AA67" s="142"/>
      <c r="AB67" s="142"/>
      <c r="AC67" s="142"/>
      <c r="AD67" s="143"/>
      <c r="AE67" s="106"/>
      <c r="AF67" s="106"/>
      <c r="AG67" s="106"/>
      <c r="AH67" s="106"/>
      <c r="AI67" s="104"/>
      <c r="AJ67" s="104"/>
      <c r="AK67" s="104"/>
      <c r="AL67" s="104"/>
      <c r="AM67" s="104"/>
      <c r="AN67" s="104"/>
    </row>
    <row r="68" spans="1:40" s="6" customFormat="1">
      <c r="A68" s="105" t="s">
        <v>268</v>
      </c>
      <c r="B68" s="138" t="s">
        <v>269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40"/>
      <c r="Z68" s="141"/>
      <c r="AA68" s="142"/>
      <c r="AB68" s="142"/>
      <c r="AC68" s="142"/>
      <c r="AD68" s="143"/>
      <c r="AE68" s="106"/>
      <c r="AF68" s="106"/>
      <c r="AG68" s="106"/>
      <c r="AH68" s="106"/>
      <c r="AI68" s="104"/>
      <c r="AJ68" s="104"/>
      <c r="AK68" s="104"/>
      <c r="AL68" s="104"/>
      <c r="AM68" s="104"/>
      <c r="AN68" s="104"/>
    </row>
    <row r="69" spans="1:40" s="6" customFormat="1">
      <c r="A69" s="105" t="s">
        <v>270</v>
      </c>
      <c r="B69" s="138" t="s">
        <v>271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41"/>
      <c r="AA69" s="142"/>
      <c r="AB69" s="142"/>
      <c r="AC69" s="142"/>
      <c r="AD69" s="143"/>
      <c r="AE69" s="106"/>
      <c r="AF69" s="106"/>
      <c r="AG69" s="106"/>
      <c r="AH69" s="106"/>
      <c r="AI69" s="104"/>
      <c r="AJ69" s="104"/>
      <c r="AK69" s="104"/>
      <c r="AL69" s="104"/>
      <c r="AM69" s="104"/>
      <c r="AN69" s="104"/>
    </row>
    <row r="70" spans="1:40" s="6" customFormat="1">
      <c r="A70" s="105" t="s">
        <v>272</v>
      </c>
      <c r="B70" s="138" t="s">
        <v>273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41"/>
      <c r="AA70" s="142"/>
      <c r="AB70" s="142"/>
      <c r="AC70" s="142"/>
      <c r="AD70" s="143"/>
      <c r="AE70" s="106"/>
      <c r="AF70" s="106"/>
      <c r="AG70" s="106"/>
      <c r="AH70" s="106"/>
      <c r="AI70" s="104"/>
      <c r="AJ70" s="104"/>
      <c r="AK70" s="104"/>
      <c r="AL70" s="104"/>
      <c r="AM70" s="104"/>
      <c r="AN70" s="104"/>
    </row>
    <row r="71" spans="1:40" s="6" customFormat="1">
      <c r="A71" s="105" t="s">
        <v>274</v>
      </c>
      <c r="B71" s="138" t="s">
        <v>275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40"/>
      <c r="Z71" s="141"/>
      <c r="AA71" s="142"/>
      <c r="AB71" s="142"/>
      <c r="AC71" s="142"/>
      <c r="AD71" s="143"/>
      <c r="AE71" s="106"/>
      <c r="AF71" s="106"/>
      <c r="AG71" s="106"/>
      <c r="AH71" s="106"/>
      <c r="AI71" s="104"/>
      <c r="AJ71" s="104"/>
      <c r="AK71" s="104"/>
      <c r="AL71" s="104"/>
      <c r="AM71" s="104"/>
      <c r="AN71" s="104"/>
    </row>
    <row r="72" spans="1:40" s="6" customFormat="1">
      <c r="A72" s="105" t="s">
        <v>276</v>
      </c>
      <c r="B72" s="138" t="s">
        <v>277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41"/>
      <c r="AA72" s="142"/>
      <c r="AB72" s="142"/>
      <c r="AC72" s="142"/>
      <c r="AD72" s="143"/>
      <c r="AE72" s="106"/>
      <c r="AF72" s="106"/>
      <c r="AG72" s="106"/>
      <c r="AH72" s="106"/>
      <c r="AI72" s="104"/>
      <c r="AJ72" s="104"/>
      <c r="AK72" s="104"/>
      <c r="AL72" s="104"/>
      <c r="AM72" s="104"/>
      <c r="AN72" s="104"/>
    </row>
    <row r="73" spans="1:40" s="6" customFormat="1">
      <c r="A73" s="105" t="s">
        <v>278</v>
      </c>
      <c r="B73" s="138" t="s">
        <v>279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41"/>
      <c r="AA73" s="142"/>
      <c r="AB73" s="142"/>
      <c r="AC73" s="142"/>
      <c r="AD73" s="143"/>
      <c r="AE73" s="106"/>
      <c r="AF73" s="106"/>
      <c r="AG73" s="106"/>
      <c r="AH73" s="106"/>
      <c r="AI73" s="104"/>
      <c r="AJ73" s="104"/>
      <c r="AK73" s="104"/>
      <c r="AL73" s="104"/>
      <c r="AM73" s="104"/>
      <c r="AN73" s="104"/>
    </row>
    <row r="74" spans="1:40" s="6" customFormat="1">
      <c r="A74" s="105" t="s">
        <v>280</v>
      </c>
      <c r="B74" s="138" t="s">
        <v>281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141"/>
      <c r="AA74" s="142"/>
      <c r="AB74" s="142"/>
      <c r="AC74" s="142"/>
      <c r="AD74" s="143"/>
      <c r="AE74" s="106"/>
      <c r="AF74" s="106"/>
      <c r="AG74" s="106"/>
      <c r="AH74" s="106"/>
      <c r="AI74" s="104"/>
      <c r="AJ74" s="104"/>
      <c r="AK74" s="104"/>
      <c r="AL74" s="104"/>
      <c r="AM74" s="104"/>
      <c r="AN74" s="104"/>
    </row>
    <row r="75" spans="1:40" s="6" customFormat="1">
      <c r="A75" s="105" t="s">
        <v>282</v>
      </c>
      <c r="B75" s="138" t="s">
        <v>283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141"/>
      <c r="AA75" s="142"/>
      <c r="AB75" s="142"/>
      <c r="AC75" s="142"/>
      <c r="AD75" s="143"/>
      <c r="AE75" s="106"/>
      <c r="AF75" s="106"/>
      <c r="AG75" s="106"/>
      <c r="AH75" s="106"/>
      <c r="AI75" s="104"/>
      <c r="AJ75" s="104"/>
      <c r="AK75" s="104"/>
      <c r="AL75" s="104"/>
      <c r="AM75" s="104"/>
      <c r="AN75" s="104"/>
    </row>
    <row r="76" spans="1:40" s="6" customFormat="1">
      <c r="A76" s="105" t="s">
        <v>284</v>
      </c>
      <c r="B76" s="138" t="s">
        <v>285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141"/>
      <c r="AA76" s="142"/>
      <c r="AB76" s="142"/>
      <c r="AC76" s="142"/>
      <c r="AD76" s="143"/>
      <c r="AE76" s="106"/>
      <c r="AF76" s="106"/>
      <c r="AG76" s="106"/>
      <c r="AH76" s="106"/>
      <c r="AI76" s="104"/>
      <c r="AJ76" s="104"/>
      <c r="AK76" s="104"/>
      <c r="AL76" s="104"/>
      <c r="AM76" s="104"/>
      <c r="AN76" s="104"/>
    </row>
    <row r="77" spans="1:40" s="6" customFormat="1">
      <c r="A77" s="105" t="s">
        <v>286</v>
      </c>
      <c r="B77" s="138" t="s">
        <v>287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41"/>
      <c r="AA77" s="142"/>
      <c r="AB77" s="142"/>
      <c r="AC77" s="142"/>
      <c r="AD77" s="143"/>
      <c r="AE77" s="106"/>
      <c r="AF77" s="106"/>
      <c r="AG77" s="106"/>
      <c r="AH77" s="106"/>
      <c r="AI77" s="104"/>
      <c r="AJ77" s="104"/>
      <c r="AK77" s="104"/>
      <c r="AL77" s="104"/>
      <c r="AM77" s="104"/>
      <c r="AN77" s="104"/>
    </row>
    <row r="78" spans="1:40" s="6" customFormat="1">
      <c r="A78" s="107" t="s">
        <v>92</v>
      </c>
      <c r="B78" s="132" t="s">
        <v>288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135"/>
      <c r="AA78" s="136"/>
      <c r="AB78" s="136"/>
      <c r="AC78" s="136"/>
      <c r="AD78" s="137"/>
      <c r="AE78" s="108"/>
      <c r="AF78" s="108"/>
      <c r="AG78" s="108"/>
      <c r="AH78" s="108"/>
      <c r="AI78" s="104"/>
      <c r="AJ78" s="104"/>
      <c r="AK78" s="104"/>
      <c r="AL78" s="104"/>
      <c r="AM78" s="104"/>
      <c r="AN78" s="104"/>
    </row>
    <row r="79" spans="1:40" s="6" customFormat="1">
      <c r="A79" s="105"/>
      <c r="B79" s="138" t="s">
        <v>7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41"/>
      <c r="AA79" s="142"/>
      <c r="AB79" s="142"/>
      <c r="AC79" s="142"/>
      <c r="AD79" s="143"/>
      <c r="AE79" s="106"/>
      <c r="AF79" s="106"/>
      <c r="AG79" s="106"/>
      <c r="AH79" s="106"/>
      <c r="AI79" s="104"/>
      <c r="AJ79" s="104"/>
      <c r="AK79" s="104"/>
      <c r="AL79" s="104"/>
      <c r="AM79" s="104"/>
      <c r="AN79" s="104"/>
    </row>
    <row r="80" spans="1:40" s="6" customFormat="1">
      <c r="A80" s="105" t="s">
        <v>289</v>
      </c>
      <c r="B80" s="138" t="s">
        <v>269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141"/>
      <c r="AA80" s="142"/>
      <c r="AB80" s="142"/>
      <c r="AC80" s="142"/>
      <c r="AD80" s="143"/>
      <c r="AE80" s="106"/>
      <c r="AF80" s="106"/>
      <c r="AG80" s="106"/>
      <c r="AH80" s="106"/>
      <c r="AI80" s="104"/>
      <c r="AJ80" s="104"/>
      <c r="AK80" s="104"/>
      <c r="AL80" s="104"/>
      <c r="AM80" s="104"/>
      <c r="AN80" s="104"/>
    </row>
    <row r="81" spans="1:40" s="6" customFormat="1">
      <c r="A81" s="105" t="s">
        <v>290</v>
      </c>
      <c r="B81" s="138" t="s">
        <v>271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1"/>
      <c r="AA81" s="142"/>
      <c r="AB81" s="142"/>
      <c r="AC81" s="142"/>
      <c r="AD81" s="143"/>
      <c r="AE81" s="106"/>
      <c r="AF81" s="106"/>
      <c r="AG81" s="106"/>
      <c r="AH81" s="106"/>
      <c r="AI81" s="104"/>
      <c r="AJ81" s="104"/>
      <c r="AK81" s="104"/>
      <c r="AL81" s="104"/>
      <c r="AM81" s="104"/>
      <c r="AN81" s="104"/>
    </row>
    <row r="82" spans="1:40" s="6" customFormat="1">
      <c r="A82" s="105" t="s">
        <v>291</v>
      </c>
      <c r="B82" s="138" t="s">
        <v>273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40"/>
      <c r="Z82" s="141"/>
      <c r="AA82" s="142"/>
      <c r="AB82" s="142"/>
      <c r="AC82" s="142"/>
      <c r="AD82" s="143"/>
      <c r="AE82" s="106"/>
      <c r="AF82" s="106"/>
      <c r="AG82" s="106"/>
      <c r="AH82" s="106"/>
      <c r="AI82" s="104"/>
      <c r="AJ82" s="104"/>
      <c r="AK82" s="104"/>
      <c r="AL82" s="104"/>
      <c r="AM82" s="104"/>
      <c r="AN82" s="104"/>
    </row>
    <row r="83" spans="1:40" s="6" customFormat="1">
      <c r="A83" s="105" t="s">
        <v>292</v>
      </c>
      <c r="B83" s="138" t="s">
        <v>275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41"/>
      <c r="AA83" s="142"/>
      <c r="AB83" s="142"/>
      <c r="AC83" s="142"/>
      <c r="AD83" s="143"/>
      <c r="AE83" s="106"/>
      <c r="AF83" s="106"/>
      <c r="AG83" s="106"/>
      <c r="AH83" s="106"/>
      <c r="AI83" s="104"/>
      <c r="AJ83" s="104"/>
      <c r="AK83" s="104"/>
      <c r="AL83" s="104"/>
      <c r="AM83" s="104"/>
      <c r="AN83" s="104"/>
    </row>
    <row r="84" spans="1:40" s="6" customFormat="1">
      <c r="A84" s="105" t="s">
        <v>293</v>
      </c>
      <c r="B84" s="138" t="s">
        <v>277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40"/>
      <c r="Z84" s="141"/>
      <c r="AA84" s="142"/>
      <c r="AB84" s="142"/>
      <c r="AC84" s="142"/>
      <c r="AD84" s="143"/>
      <c r="AE84" s="106"/>
      <c r="AF84" s="106"/>
      <c r="AG84" s="106"/>
      <c r="AH84" s="106"/>
      <c r="AI84" s="104"/>
      <c r="AJ84" s="104"/>
      <c r="AK84" s="104"/>
      <c r="AL84" s="104"/>
      <c r="AM84" s="104"/>
      <c r="AN84" s="104"/>
    </row>
    <row r="85" spans="1:40" s="6" customFormat="1">
      <c r="A85" s="105" t="s">
        <v>294</v>
      </c>
      <c r="B85" s="138" t="s">
        <v>279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40"/>
      <c r="Z85" s="141"/>
      <c r="AA85" s="142"/>
      <c r="AB85" s="142"/>
      <c r="AC85" s="142"/>
      <c r="AD85" s="143"/>
      <c r="AE85" s="106"/>
      <c r="AF85" s="106"/>
      <c r="AG85" s="106"/>
      <c r="AH85" s="106"/>
      <c r="AI85" s="104"/>
      <c r="AJ85" s="104"/>
      <c r="AK85" s="104"/>
      <c r="AL85" s="104"/>
      <c r="AM85" s="104"/>
      <c r="AN85" s="104"/>
    </row>
    <row r="86" spans="1:40" s="6" customFormat="1">
      <c r="A86" s="105" t="s">
        <v>295</v>
      </c>
      <c r="B86" s="138" t="s">
        <v>281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141"/>
      <c r="AA86" s="142"/>
      <c r="AB86" s="142"/>
      <c r="AC86" s="142"/>
      <c r="AD86" s="143"/>
      <c r="AE86" s="106"/>
      <c r="AF86" s="106"/>
      <c r="AG86" s="106"/>
      <c r="AH86" s="106"/>
      <c r="AI86" s="104"/>
      <c r="AJ86" s="104"/>
      <c r="AK86" s="104"/>
      <c r="AL86" s="104"/>
      <c r="AM86" s="104"/>
      <c r="AN86" s="104"/>
    </row>
    <row r="87" spans="1:40" s="6" customFormat="1">
      <c r="A87" s="105" t="s">
        <v>296</v>
      </c>
      <c r="B87" s="138" t="s">
        <v>283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40"/>
      <c r="Z87" s="141"/>
      <c r="AA87" s="142"/>
      <c r="AB87" s="142"/>
      <c r="AC87" s="142"/>
      <c r="AD87" s="143"/>
      <c r="AE87" s="106"/>
      <c r="AF87" s="106"/>
      <c r="AG87" s="106"/>
      <c r="AH87" s="106"/>
      <c r="AI87" s="104"/>
      <c r="AJ87" s="104"/>
      <c r="AK87" s="104"/>
      <c r="AL87" s="104"/>
      <c r="AM87" s="104"/>
      <c r="AN87" s="104"/>
    </row>
    <row r="88" spans="1:40" s="110" customFormat="1">
      <c r="A88" s="105" t="s">
        <v>297</v>
      </c>
      <c r="B88" s="138" t="s">
        <v>285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141"/>
      <c r="AA88" s="142"/>
      <c r="AB88" s="142"/>
      <c r="AC88" s="142"/>
      <c r="AD88" s="143"/>
      <c r="AE88" s="106"/>
      <c r="AF88" s="106"/>
      <c r="AG88" s="106"/>
      <c r="AH88" s="106"/>
      <c r="AI88" s="104"/>
      <c r="AJ88" s="104"/>
      <c r="AK88" s="104"/>
      <c r="AL88" s="104"/>
      <c r="AM88" s="104"/>
      <c r="AN88" s="104"/>
    </row>
    <row r="89" spans="1:40" s="110" customFormat="1">
      <c r="A89" s="105" t="s">
        <v>298</v>
      </c>
      <c r="B89" s="138" t="s">
        <v>287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40"/>
      <c r="Z89" s="141"/>
      <c r="AA89" s="142"/>
      <c r="AB89" s="142"/>
      <c r="AC89" s="142"/>
      <c r="AD89" s="143"/>
      <c r="AE89" s="106"/>
      <c r="AF89" s="106"/>
      <c r="AG89" s="106"/>
      <c r="AH89" s="106"/>
      <c r="AI89" s="104"/>
      <c r="AJ89" s="104"/>
      <c r="AK89" s="104"/>
      <c r="AL89" s="104"/>
      <c r="AM89" s="104"/>
      <c r="AN89" s="104"/>
    </row>
    <row r="90" spans="1:40" s="110" customFormat="1">
      <c r="A90" s="102" t="s">
        <v>299</v>
      </c>
      <c r="B90" s="147" t="s">
        <v>300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9"/>
      <c r="Z90" s="150"/>
      <c r="AA90" s="151"/>
      <c r="AB90" s="151"/>
      <c r="AC90" s="151"/>
      <c r="AD90" s="152"/>
      <c r="AE90" s="103"/>
      <c r="AF90" s="103"/>
      <c r="AG90" s="103"/>
      <c r="AH90" s="103"/>
      <c r="AI90" s="109"/>
      <c r="AJ90" s="109"/>
      <c r="AK90" s="109"/>
      <c r="AL90" s="109"/>
      <c r="AM90" s="109"/>
      <c r="AN90" s="109"/>
    </row>
    <row r="91" spans="1:40" s="110" customFormat="1">
      <c r="A91" s="107" t="s">
        <v>99</v>
      </c>
      <c r="B91" s="132" t="s">
        <v>301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41"/>
      <c r="AA91" s="142"/>
      <c r="AB91" s="142"/>
      <c r="AC91" s="142"/>
      <c r="AD91" s="143"/>
      <c r="AE91" s="108"/>
      <c r="AF91" s="108"/>
      <c r="AG91" s="108"/>
      <c r="AH91" s="108"/>
      <c r="AI91" s="104"/>
      <c r="AJ91" s="104"/>
      <c r="AK91" s="104"/>
      <c r="AL91" s="104"/>
      <c r="AM91" s="104"/>
      <c r="AN91" s="104"/>
    </row>
    <row r="92" spans="1:40" s="6" customFormat="1">
      <c r="A92" s="107" t="s">
        <v>101</v>
      </c>
      <c r="B92" s="132" t="s">
        <v>302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5"/>
      <c r="AA92" s="136"/>
      <c r="AB92" s="136"/>
      <c r="AC92" s="136"/>
      <c r="AD92" s="137"/>
      <c r="AE92" s="108"/>
      <c r="AF92" s="108"/>
      <c r="AG92" s="108"/>
      <c r="AH92" s="108"/>
      <c r="AI92" s="104"/>
      <c r="AJ92" s="104"/>
      <c r="AK92" s="104"/>
      <c r="AL92" s="104"/>
      <c r="AM92" s="104"/>
      <c r="AN92" s="104"/>
    </row>
    <row r="93" spans="1:40" s="6" customFormat="1">
      <c r="A93" s="105"/>
      <c r="B93" s="138" t="s">
        <v>7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40"/>
      <c r="Z93" s="141"/>
      <c r="AA93" s="142"/>
      <c r="AB93" s="142"/>
      <c r="AC93" s="142"/>
      <c r="AD93" s="143"/>
      <c r="AE93" s="106"/>
      <c r="AF93" s="106"/>
      <c r="AG93" s="106"/>
      <c r="AH93" s="106"/>
      <c r="AI93" s="104"/>
      <c r="AJ93" s="104"/>
      <c r="AK93" s="104"/>
      <c r="AL93" s="104"/>
      <c r="AM93" s="104"/>
      <c r="AN93" s="104"/>
    </row>
    <row r="94" spans="1:40" s="6" customFormat="1">
      <c r="A94" s="105" t="s">
        <v>303</v>
      </c>
      <c r="B94" s="138" t="s">
        <v>304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1"/>
      <c r="AA94" s="142"/>
      <c r="AB94" s="142"/>
      <c r="AC94" s="142"/>
      <c r="AD94" s="143"/>
      <c r="AE94" s="106"/>
      <c r="AF94" s="106"/>
      <c r="AG94" s="106"/>
      <c r="AH94" s="106"/>
      <c r="AI94" s="104"/>
      <c r="AJ94" s="104"/>
      <c r="AK94" s="104"/>
      <c r="AL94" s="104"/>
      <c r="AM94" s="104"/>
      <c r="AN94" s="104"/>
    </row>
    <row r="95" spans="1:40" s="6" customFormat="1">
      <c r="A95" s="105" t="s">
        <v>305</v>
      </c>
      <c r="B95" s="138" t="s">
        <v>306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40"/>
      <c r="Z95" s="141"/>
      <c r="AA95" s="142"/>
      <c r="AB95" s="142"/>
      <c r="AC95" s="142"/>
      <c r="AD95" s="143"/>
      <c r="AE95" s="106"/>
      <c r="AF95" s="106"/>
      <c r="AG95" s="106"/>
      <c r="AH95" s="106"/>
      <c r="AI95" s="104"/>
      <c r="AJ95" s="104"/>
      <c r="AK95" s="104"/>
      <c r="AL95" s="104"/>
      <c r="AM95" s="104"/>
      <c r="AN95" s="104"/>
    </row>
    <row r="96" spans="1:40" s="6" customFormat="1">
      <c r="A96" s="105" t="s">
        <v>307</v>
      </c>
      <c r="B96" s="138" t="s">
        <v>308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40"/>
      <c r="Z96" s="141"/>
      <c r="AA96" s="142"/>
      <c r="AB96" s="142"/>
      <c r="AC96" s="142"/>
      <c r="AD96" s="143"/>
      <c r="AE96" s="106"/>
      <c r="AF96" s="106"/>
      <c r="AG96" s="106"/>
      <c r="AH96" s="106"/>
      <c r="AI96" s="104"/>
      <c r="AJ96" s="104"/>
      <c r="AK96" s="104"/>
      <c r="AL96" s="104"/>
      <c r="AM96" s="104"/>
      <c r="AN96" s="104"/>
    </row>
    <row r="97" spans="1:40" s="6" customFormat="1">
      <c r="A97" s="105" t="s">
        <v>309</v>
      </c>
      <c r="B97" s="138" t="s">
        <v>310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40"/>
      <c r="Z97" s="141"/>
      <c r="AA97" s="142"/>
      <c r="AB97" s="142"/>
      <c r="AC97" s="142"/>
      <c r="AD97" s="143"/>
      <c r="AE97" s="106"/>
      <c r="AF97" s="106"/>
      <c r="AG97" s="106"/>
      <c r="AH97" s="106"/>
      <c r="AI97" s="104"/>
      <c r="AJ97" s="104"/>
      <c r="AK97" s="104"/>
      <c r="AL97" s="104"/>
      <c r="AM97" s="104"/>
      <c r="AN97" s="104"/>
    </row>
    <row r="98" spans="1:40" s="6" customFormat="1">
      <c r="A98" s="105" t="s">
        <v>311</v>
      </c>
      <c r="B98" s="138" t="s">
        <v>312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40"/>
      <c r="Z98" s="141"/>
      <c r="AA98" s="142"/>
      <c r="AB98" s="142"/>
      <c r="AC98" s="142"/>
      <c r="AD98" s="143"/>
      <c r="AE98" s="106"/>
      <c r="AF98" s="106"/>
      <c r="AG98" s="106"/>
      <c r="AH98" s="106"/>
      <c r="AI98" s="104"/>
      <c r="AJ98" s="104"/>
      <c r="AK98" s="104"/>
      <c r="AL98" s="104"/>
      <c r="AM98" s="104"/>
      <c r="AN98" s="104"/>
    </row>
    <row r="99" spans="1:40" s="6" customFormat="1">
      <c r="A99" s="105" t="s">
        <v>313</v>
      </c>
      <c r="B99" s="138" t="s">
        <v>314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40"/>
      <c r="Z99" s="141"/>
      <c r="AA99" s="142"/>
      <c r="AB99" s="142"/>
      <c r="AC99" s="142"/>
      <c r="AD99" s="143"/>
      <c r="AE99" s="106"/>
      <c r="AF99" s="106"/>
      <c r="AG99" s="106"/>
      <c r="AH99" s="106"/>
      <c r="AI99" s="104"/>
      <c r="AJ99" s="104"/>
      <c r="AK99" s="104"/>
      <c r="AL99" s="104"/>
      <c r="AM99" s="104"/>
      <c r="AN99" s="104"/>
    </row>
    <row r="100" spans="1:40" s="6" customFormat="1">
      <c r="A100" s="105" t="s">
        <v>315</v>
      </c>
      <c r="B100" s="138" t="s">
        <v>316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40"/>
      <c r="Z100" s="141"/>
      <c r="AA100" s="142"/>
      <c r="AB100" s="142"/>
      <c r="AC100" s="142"/>
      <c r="AD100" s="143"/>
      <c r="AE100" s="106"/>
      <c r="AF100" s="106"/>
      <c r="AG100" s="106"/>
      <c r="AH100" s="106"/>
      <c r="AI100" s="104"/>
      <c r="AJ100" s="104"/>
      <c r="AK100" s="104"/>
      <c r="AL100" s="104"/>
      <c r="AM100" s="104"/>
      <c r="AN100" s="104"/>
    </row>
    <row r="101" spans="1:40" s="6" customFormat="1">
      <c r="A101" s="105" t="s">
        <v>317</v>
      </c>
      <c r="B101" s="138" t="s">
        <v>318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40"/>
      <c r="Z101" s="141"/>
      <c r="AA101" s="142"/>
      <c r="AB101" s="142"/>
      <c r="AC101" s="142"/>
      <c r="AD101" s="143"/>
      <c r="AE101" s="106"/>
      <c r="AF101" s="106"/>
      <c r="AG101" s="106"/>
      <c r="AH101" s="106"/>
      <c r="AI101" s="104"/>
      <c r="AJ101" s="104"/>
      <c r="AK101" s="104"/>
      <c r="AL101" s="104"/>
      <c r="AM101" s="104"/>
      <c r="AN101" s="104"/>
    </row>
    <row r="102" spans="1:40" s="6" customFormat="1">
      <c r="A102" s="105" t="s">
        <v>319</v>
      </c>
      <c r="B102" s="138" t="s">
        <v>320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40"/>
      <c r="Z102" s="141"/>
      <c r="AA102" s="142"/>
      <c r="AB102" s="142"/>
      <c r="AC102" s="142"/>
      <c r="AD102" s="143"/>
      <c r="AE102" s="106"/>
      <c r="AF102" s="106"/>
      <c r="AG102" s="106"/>
      <c r="AH102" s="106"/>
      <c r="AI102" s="104"/>
      <c r="AJ102" s="104"/>
      <c r="AK102" s="104"/>
      <c r="AL102" s="104"/>
      <c r="AM102" s="104"/>
      <c r="AN102" s="104"/>
    </row>
    <row r="103" spans="1:40" s="6" customFormat="1">
      <c r="A103" s="105" t="s">
        <v>321</v>
      </c>
      <c r="B103" s="138" t="s">
        <v>322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40"/>
      <c r="Z103" s="141"/>
      <c r="AA103" s="142"/>
      <c r="AB103" s="142"/>
      <c r="AC103" s="142"/>
      <c r="AD103" s="143"/>
      <c r="AE103" s="106"/>
      <c r="AF103" s="106"/>
      <c r="AG103" s="106"/>
      <c r="AH103" s="106"/>
      <c r="AI103" s="104"/>
      <c r="AJ103" s="104"/>
      <c r="AK103" s="104"/>
      <c r="AL103" s="104"/>
      <c r="AM103" s="104"/>
      <c r="AN103" s="104"/>
    </row>
    <row r="104" spans="1:40" s="6" customFormat="1">
      <c r="A104" s="105" t="s">
        <v>323</v>
      </c>
      <c r="B104" s="138" t="s">
        <v>324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40"/>
      <c r="Z104" s="141"/>
      <c r="AA104" s="142"/>
      <c r="AB104" s="142"/>
      <c r="AC104" s="142"/>
      <c r="AD104" s="143"/>
      <c r="AE104" s="106"/>
      <c r="AF104" s="106"/>
      <c r="AG104" s="106"/>
      <c r="AH104" s="106"/>
      <c r="AI104" s="104"/>
      <c r="AJ104" s="104"/>
      <c r="AK104" s="104"/>
      <c r="AL104" s="104"/>
      <c r="AM104" s="104"/>
      <c r="AN104" s="104"/>
    </row>
    <row r="105" spans="1:40" s="6" customFormat="1">
      <c r="A105" s="105" t="s">
        <v>325</v>
      </c>
      <c r="B105" s="138" t="s">
        <v>326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40"/>
      <c r="Z105" s="141"/>
      <c r="AA105" s="142"/>
      <c r="AB105" s="142"/>
      <c r="AC105" s="142"/>
      <c r="AD105" s="143"/>
      <c r="AE105" s="106"/>
      <c r="AF105" s="106"/>
      <c r="AG105" s="106"/>
      <c r="AH105" s="106"/>
      <c r="AI105" s="104"/>
      <c r="AJ105" s="104"/>
      <c r="AK105" s="104"/>
      <c r="AL105" s="104"/>
      <c r="AM105" s="104"/>
      <c r="AN105" s="104"/>
    </row>
    <row r="106" spans="1:40" s="6" customFormat="1">
      <c r="A106" s="105" t="s">
        <v>327</v>
      </c>
      <c r="B106" s="138" t="s">
        <v>328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40"/>
      <c r="Z106" s="141"/>
      <c r="AA106" s="142"/>
      <c r="AB106" s="142"/>
      <c r="AC106" s="142"/>
      <c r="AD106" s="143"/>
      <c r="AE106" s="106"/>
      <c r="AF106" s="106"/>
      <c r="AG106" s="106"/>
      <c r="AH106" s="106"/>
      <c r="AI106" s="104"/>
      <c r="AJ106" s="104"/>
      <c r="AK106" s="104"/>
      <c r="AL106" s="104"/>
      <c r="AM106" s="104"/>
      <c r="AN106" s="104"/>
    </row>
    <row r="107" spans="1:40" s="6" customFormat="1">
      <c r="A107" s="107" t="s">
        <v>329</v>
      </c>
      <c r="B107" s="132" t="s">
        <v>330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135"/>
      <c r="AA107" s="136"/>
      <c r="AB107" s="136"/>
      <c r="AC107" s="136"/>
      <c r="AD107" s="137"/>
      <c r="AE107" s="108"/>
      <c r="AF107" s="108"/>
      <c r="AG107" s="108"/>
      <c r="AH107" s="108"/>
      <c r="AI107" s="104"/>
      <c r="AJ107" s="104"/>
      <c r="AK107" s="104"/>
      <c r="AL107" s="104"/>
      <c r="AM107" s="104"/>
      <c r="AN107" s="104"/>
    </row>
    <row r="108" spans="1:40" s="6" customFormat="1">
      <c r="A108" s="105"/>
      <c r="B108" s="138" t="s">
        <v>7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41"/>
      <c r="AA108" s="142"/>
      <c r="AB108" s="142"/>
      <c r="AC108" s="142"/>
      <c r="AD108" s="143"/>
      <c r="AE108" s="106"/>
      <c r="AF108" s="106"/>
      <c r="AG108" s="106"/>
      <c r="AH108" s="106"/>
      <c r="AI108" s="104"/>
      <c r="AJ108" s="104"/>
      <c r="AK108" s="104"/>
      <c r="AL108" s="104"/>
      <c r="AM108" s="104"/>
      <c r="AN108" s="104"/>
    </row>
    <row r="109" spans="1:40" s="6" customFormat="1">
      <c r="A109" s="105" t="s">
        <v>331</v>
      </c>
      <c r="B109" s="138" t="s">
        <v>304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40"/>
      <c r="Z109" s="141"/>
      <c r="AA109" s="142"/>
      <c r="AB109" s="142"/>
      <c r="AC109" s="142"/>
      <c r="AD109" s="143"/>
      <c r="AE109" s="106"/>
      <c r="AF109" s="106"/>
      <c r="AG109" s="106"/>
      <c r="AH109" s="106"/>
      <c r="AI109" s="104"/>
      <c r="AJ109" s="104"/>
      <c r="AK109" s="104"/>
      <c r="AL109" s="104"/>
      <c r="AM109" s="104"/>
      <c r="AN109" s="104"/>
    </row>
    <row r="110" spans="1:40" s="6" customFormat="1">
      <c r="A110" s="105" t="s">
        <v>332</v>
      </c>
      <c r="B110" s="138" t="s">
        <v>306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40"/>
      <c r="Z110" s="141"/>
      <c r="AA110" s="142"/>
      <c r="AB110" s="142"/>
      <c r="AC110" s="142"/>
      <c r="AD110" s="143"/>
      <c r="AE110" s="106"/>
      <c r="AF110" s="106"/>
      <c r="AG110" s="106"/>
      <c r="AH110" s="106"/>
      <c r="AI110" s="104"/>
      <c r="AJ110" s="104"/>
      <c r="AK110" s="104"/>
      <c r="AL110" s="104"/>
      <c r="AM110" s="104"/>
      <c r="AN110" s="104"/>
    </row>
    <row r="111" spans="1:40" s="6" customFormat="1">
      <c r="A111" s="105" t="s">
        <v>333</v>
      </c>
      <c r="B111" s="138" t="s">
        <v>308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41"/>
      <c r="AA111" s="142"/>
      <c r="AB111" s="142"/>
      <c r="AC111" s="142"/>
      <c r="AD111" s="143"/>
      <c r="AE111" s="106"/>
      <c r="AF111" s="106"/>
      <c r="AG111" s="106"/>
      <c r="AH111" s="106"/>
      <c r="AI111" s="104"/>
      <c r="AJ111" s="104"/>
      <c r="AK111" s="104"/>
      <c r="AL111" s="104"/>
      <c r="AM111" s="104"/>
      <c r="AN111" s="104"/>
    </row>
    <row r="112" spans="1:40" s="6" customFormat="1">
      <c r="A112" s="105" t="s">
        <v>334</v>
      </c>
      <c r="B112" s="138" t="s">
        <v>310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40"/>
      <c r="Z112" s="141"/>
      <c r="AA112" s="142"/>
      <c r="AB112" s="142"/>
      <c r="AC112" s="142"/>
      <c r="AD112" s="143"/>
      <c r="AE112" s="106"/>
      <c r="AF112" s="106"/>
      <c r="AG112" s="106"/>
      <c r="AH112" s="106"/>
      <c r="AI112" s="104"/>
      <c r="AJ112" s="104"/>
      <c r="AK112" s="104"/>
      <c r="AL112" s="104"/>
      <c r="AM112" s="104"/>
      <c r="AN112" s="104"/>
    </row>
    <row r="113" spans="1:40" s="6" customFormat="1">
      <c r="A113" s="105" t="s">
        <v>335</v>
      </c>
      <c r="B113" s="138" t="s">
        <v>312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40"/>
      <c r="Z113" s="141"/>
      <c r="AA113" s="142"/>
      <c r="AB113" s="142"/>
      <c r="AC113" s="142"/>
      <c r="AD113" s="143"/>
      <c r="AE113" s="106"/>
      <c r="AF113" s="106"/>
      <c r="AG113" s="106"/>
      <c r="AH113" s="106"/>
      <c r="AI113" s="104"/>
      <c r="AJ113" s="104"/>
      <c r="AK113" s="104"/>
      <c r="AL113" s="104"/>
      <c r="AM113" s="104"/>
      <c r="AN113" s="104"/>
    </row>
    <row r="114" spans="1:40" s="6" customFormat="1">
      <c r="A114" s="105" t="s">
        <v>336</v>
      </c>
      <c r="B114" s="138" t="s">
        <v>314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41"/>
      <c r="AA114" s="142"/>
      <c r="AB114" s="142"/>
      <c r="AC114" s="142"/>
      <c r="AD114" s="143"/>
      <c r="AE114" s="106"/>
      <c r="AF114" s="106"/>
      <c r="AG114" s="106"/>
      <c r="AH114" s="106"/>
      <c r="AI114" s="104"/>
      <c r="AJ114" s="104"/>
      <c r="AK114" s="104"/>
      <c r="AL114" s="104"/>
      <c r="AM114" s="104"/>
      <c r="AN114" s="104"/>
    </row>
    <row r="115" spans="1:40" s="6" customFormat="1">
      <c r="A115" s="105" t="s">
        <v>337</v>
      </c>
      <c r="B115" s="138" t="s">
        <v>316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40"/>
      <c r="Z115" s="141"/>
      <c r="AA115" s="142"/>
      <c r="AB115" s="142"/>
      <c r="AC115" s="142"/>
      <c r="AD115" s="143"/>
      <c r="AE115" s="106"/>
      <c r="AF115" s="106"/>
      <c r="AG115" s="106"/>
      <c r="AH115" s="106"/>
      <c r="AI115" s="104"/>
      <c r="AJ115" s="104"/>
      <c r="AK115" s="104"/>
      <c r="AL115" s="104"/>
      <c r="AM115" s="104"/>
      <c r="AN115" s="104"/>
    </row>
    <row r="116" spans="1:40" s="6" customFormat="1">
      <c r="A116" s="105" t="s">
        <v>338</v>
      </c>
      <c r="B116" s="138" t="s">
        <v>318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40"/>
      <c r="Z116" s="141"/>
      <c r="AA116" s="142"/>
      <c r="AB116" s="142"/>
      <c r="AC116" s="142"/>
      <c r="AD116" s="143"/>
      <c r="AE116" s="106"/>
      <c r="AF116" s="106"/>
      <c r="AG116" s="106"/>
      <c r="AH116" s="106"/>
      <c r="AI116" s="104"/>
      <c r="AJ116" s="104"/>
      <c r="AK116" s="104"/>
      <c r="AL116" s="104"/>
      <c r="AM116" s="104"/>
      <c r="AN116" s="104"/>
    </row>
    <row r="117" spans="1:40" s="6" customFormat="1">
      <c r="A117" s="105" t="s">
        <v>339</v>
      </c>
      <c r="B117" s="138" t="s">
        <v>320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41"/>
      <c r="AA117" s="142"/>
      <c r="AB117" s="142"/>
      <c r="AC117" s="142"/>
      <c r="AD117" s="143"/>
      <c r="AE117" s="106"/>
      <c r="AF117" s="106"/>
      <c r="AG117" s="106"/>
      <c r="AH117" s="106"/>
      <c r="AI117" s="104"/>
      <c r="AJ117" s="104"/>
      <c r="AK117" s="104"/>
      <c r="AL117" s="104"/>
      <c r="AM117" s="104"/>
      <c r="AN117" s="104"/>
    </row>
    <row r="118" spans="1:40" s="6" customFormat="1">
      <c r="A118" s="105" t="s">
        <v>340</v>
      </c>
      <c r="B118" s="138" t="s">
        <v>322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40"/>
      <c r="Z118" s="141"/>
      <c r="AA118" s="142"/>
      <c r="AB118" s="142"/>
      <c r="AC118" s="142"/>
      <c r="AD118" s="143"/>
      <c r="AE118" s="106"/>
      <c r="AF118" s="106"/>
      <c r="AG118" s="106"/>
      <c r="AH118" s="106"/>
      <c r="AI118" s="104"/>
      <c r="AJ118" s="104"/>
      <c r="AK118" s="104"/>
      <c r="AL118" s="104"/>
      <c r="AM118" s="104"/>
      <c r="AN118" s="104"/>
    </row>
    <row r="119" spans="1:40" s="6" customFormat="1">
      <c r="A119" s="105" t="s">
        <v>341</v>
      </c>
      <c r="B119" s="138" t="s">
        <v>324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40"/>
      <c r="Z119" s="141"/>
      <c r="AA119" s="142"/>
      <c r="AB119" s="142"/>
      <c r="AC119" s="142"/>
      <c r="AD119" s="143"/>
      <c r="AE119" s="106"/>
      <c r="AF119" s="106"/>
      <c r="AG119" s="106"/>
      <c r="AH119" s="106"/>
      <c r="AI119" s="104"/>
      <c r="AJ119" s="104"/>
      <c r="AK119" s="104"/>
      <c r="AL119" s="104"/>
      <c r="AM119" s="104"/>
      <c r="AN119" s="104"/>
    </row>
    <row r="120" spans="1:40" s="6" customFormat="1">
      <c r="A120" s="105" t="s">
        <v>342</v>
      </c>
      <c r="B120" s="138" t="s">
        <v>326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41"/>
      <c r="AA120" s="142"/>
      <c r="AB120" s="142"/>
      <c r="AC120" s="142"/>
      <c r="AD120" s="143"/>
      <c r="AE120" s="106"/>
      <c r="AF120" s="106"/>
      <c r="AG120" s="106"/>
      <c r="AH120" s="106"/>
      <c r="AI120" s="104"/>
      <c r="AJ120" s="104"/>
      <c r="AK120" s="104"/>
      <c r="AL120" s="104"/>
      <c r="AM120" s="104"/>
      <c r="AN120" s="104"/>
    </row>
    <row r="121" spans="1:40" s="6" customFormat="1">
      <c r="A121" s="105" t="s">
        <v>343</v>
      </c>
      <c r="B121" s="138" t="s">
        <v>328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40"/>
      <c r="Z121" s="141"/>
      <c r="AA121" s="142"/>
      <c r="AB121" s="142"/>
      <c r="AC121" s="142"/>
      <c r="AD121" s="143"/>
      <c r="AE121" s="106"/>
      <c r="AF121" s="106"/>
      <c r="AG121" s="106"/>
      <c r="AH121" s="106"/>
      <c r="AI121" s="104"/>
      <c r="AJ121" s="104"/>
      <c r="AK121" s="104"/>
      <c r="AL121" s="104"/>
      <c r="AM121" s="104"/>
      <c r="AN121" s="104"/>
    </row>
    <row r="122" spans="1:40" s="6" customFormat="1">
      <c r="A122" s="105" t="s">
        <v>344</v>
      </c>
      <c r="B122" s="138" t="s">
        <v>328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40"/>
      <c r="Z122" s="141"/>
      <c r="AA122" s="142"/>
      <c r="AB122" s="142"/>
      <c r="AC122" s="142"/>
      <c r="AD122" s="143"/>
      <c r="AE122" s="106"/>
      <c r="AF122" s="106"/>
      <c r="AG122" s="106"/>
      <c r="AH122" s="106"/>
      <c r="AI122" s="104"/>
      <c r="AJ122" s="104"/>
      <c r="AK122" s="104"/>
      <c r="AL122" s="104"/>
      <c r="AM122" s="104"/>
      <c r="AN122" s="104"/>
    </row>
    <row r="123" spans="1:40" s="6" customFormat="1"/>
    <row r="124" spans="1:40" s="6" customFormat="1"/>
    <row r="125" spans="1:40" s="6" customFormat="1"/>
    <row r="126" spans="1:40" s="6" customFormat="1"/>
    <row r="127" spans="1:40" s="6" customFormat="1"/>
    <row r="128" spans="1:40" s="6" customFormat="1"/>
    <row r="129" s="6" customFormat="1"/>
    <row r="130" s="6" customFormat="1"/>
    <row r="131" s="6" customFormat="1"/>
  </sheetData>
  <mergeCells count="184">
    <mergeCell ref="B120:Y120"/>
    <mergeCell ref="Z120:AD120"/>
    <mergeCell ref="B121:Y121"/>
    <mergeCell ref="Z121:AD121"/>
    <mergeCell ref="B122:Y122"/>
    <mergeCell ref="Z122:AD122"/>
    <mergeCell ref="B117:Y117"/>
    <mergeCell ref="Z117:AD117"/>
    <mergeCell ref="B118:Y118"/>
    <mergeCell ref="Z118:AD118"/>
    <mergeCell ref="B119:Y119"/>
    <mergeCell ref="Z119:AD119"/>
    <mergeCell ref="B114:Y114"/>
    <mergeCell ref="Z114:AD114"/>
    <mergeCell ref="B115:Y115"/>
    <mergeCell ref="Z115:AD115"/>
    <mergeCell ref="B116:Y116"/>
    <mergeCell ref="Z116:AD116"/>
    <mergeCell ref="B111:Y111"/>
    <mergeCell ref="Z111:AD111"/>
    <mergeCell ref="B112:Y112"/>
    <mergeCell ref="Z112:AD112"/>
    <mergeCell ref="B113:Y113"/>
    <mergeCell ref="Z113:AD113"/>
    <mergeCell ref="B108:Y108"/>
    <mergeCell ref="Z108:AD108"/>
    <mergeCell ref="B109:Y109"/>
    <mergeCell ref="Z109:AD109"/>
    <mergeCell ref="B110:Y110"/>
    <mergeCell ref="Z110:AD110"/>
    <mergeCell ref="B105:Y105"/>
    <mergeCell ref="Z105:AD105"/>
    <mergeCell ref="B106:Y106"/>
    <mergeCell ref="Z106:AD106"/>
    <mergeCell ref="B107:Y107"/>
    <mergeCell ref="Z107:AD107"/>
    <mergeCell ref="B102:Y102"/>
    <mergeCell ref="Z102:AD102"/>
    <mergeCell ref="B103:Y103"/>
    <mergeCell ref="Z103:AD103"/>
    <mergeCell ref="B104:Y104"/>
    <mergeCell ref="Z104:AD104"/>
    <mergeCell ref="B99:Y99"/>
    <mergeCell ref="Z99:AD99"/>
    <mergeCell ref="B100:Y100"/>
    <mergeCell ref="Z100:AD100"/>
    <mergeCell ref="B101:Y101"/>
    <mergeCell ref="Z101:AD101"/>
    <mergeCell ref="B96:Y96"/>
    <mergeCell ref="Z96:AD96"/>
    <mergeCell ref="B97:Y97"/>
    <mergeCell ref="Z97:AD97"/>
    <mergeCell ref="B98:Y98"/>
    <mergeCell ref="Z98:AD98"/>
    <mergeCell ref="B93:Y93"/>
    <mergeCell ref="Z93:AD93"/>
    <mergeCell ref="B94:Y94"/>
    <mergeCell ref="Z94:AD94"/>
    <mergeCell ref="B95:Y95"/>
    <mergeCell ref="Z95:AD95"/>
    <mergeCell ref="B90:Y90"/>
    <mergeCell ref="Z90:AD90"/>
    <mergeCell ref="B91:Y91"/>
    <mergeCell ref="Z91:AD91"/>
    <mergeCell ref="B92:Y92"/>
    <mergeCell ref="Z92:AD92"/>
    <mergeCell ref="B87:Y87"/>
    <mergeCell ref="Z87:AD87"/>
    <mergeCell ref="B88:Y88"/>
    <mergeCell ref="Z88:AD88"/>
    <mergeCell ref="B89:Y89"/>
    <mergeCell ref="Z89:AD89"/>
    <mergeCell ref="B84:Y84"/>
    <mergeCell ref="Z84:AD84"/>
    <mergeCell ref="B85:Y85"/>
    <mergeCell ref="Z85:AD85"/>
    <mergeCell ref="B86:Y86"/>
    <mergeCell ref="Z86:AD86"/>
    <mergeCell ref="B81:Y81"/>
    <mergeCell ref="Z81:AD81"/>
    <mergeCell ref="B82:Y82"/>
    <mergeCell ref="Z82:AD82"/>
    <mergeCell ref="B83:Y83"/>
    <mergeCell ref="Z83:AD83"/>
    <mergeCell ref="B78:Y78"/>
    <mergeCell ref="Z78:AD78"/>
    <mergeCell ref="B79:Y79"/>
    <mergeCell ref="Z79:AD79"/>
    <mergeCell ref="B80:Y80"/>
    <mergeCell ref="Z80:AD80"/>
    <mergeCell ref="B75:Y75"/>
    <mergeCell ref="Z75:AD75"/>
    <mergeCell ref="B76:Y76"/>
    <mergeCell ref="Z76:AD76"/>
    <mergeCell ref="B77:Y77"/>
    <mergeCell ref="Z77:AD77"/>
    <mergeCell ref="B72:Y72"/>
    <mergeCell ref="Z72:AD72"/>
    <mergeCell ref="B73:Y73"/>
    <mergeCell ref="Z73:AD73"/>
    <mergeCell ref="B74:Y74"/>
    <mergeCell ref="Z74:AD74"/>
    <mergeCell ref="B69:Y69"/>
    <mergeCell ref="Z69:AD69"/>
    <mergeCell ref="B70:Y70"/>
    <mergeCell ref="Z70:AD70"/>
    <mergeCell ref="B71:Y71"/>
    <mergeCell ref="Z71:AD71"/>
    <mergeCell ref="B66:Y66"/>
    <mergeCell ref="Z66:AD66"/>
    <mergeCell ref="B67:Y67"/>
    <mergeCell ref="Z67:AD67"/>
    <mergeCell ref="B68:Y68"/>
    <mergeCell ref="Z68:AD68"/>
    <mergeCell ref="B63:Y63"/>
    <mergeCell ref="Z63:AD63"/>
    <mergeCell ref="B64:Y64"/>
    <mergeCell ref="Z64:AD64"/>
    <mergeCell ref="B65:Y65"/>
    <mergeCell ref="Z65:AD65"/>
    <mergeCell ref="B60:Y60"/>
    <mergeCell ref="Z60:AD60"/>
    <mergeCell ref="B61:Y61"/>
    <mergeCell ref="Z61:AD61"/>
    <mergeCell ref="B62:Y62"/>
    <mergeCell ref="Z62:AD62"/>
    <mergeCell ref="B57:Y57"/>
    <mergeCell ref="Z57:AD57"/>
    <mergeCell ref="B58:Y58"/>
    <mergeCell ref="Z58:AD58"/>
    <mergeCell ref="B59:Y59"/>
    <mergeCell ref="Z59:AD59"/>
    <mergeCell ref="B54:Y54"/>
    <mergeCell ref="Z54:AD54"/>
    <mergeCell ref="B55:Y55"/>
    <mergeCell ref="Z55:AD55"/>
    <mergeCell ref="B56:Y56"/>
    <mergeCell ref="Z56:AD56"/>
    <mergeCell ref="B51:Y51"/>
    <mergeCell ref="Z51:AD51"/>
    <mergeCell ref="B52:Y52"/>
    <mergeCell ref="Z52:AD52"/>
    <mergeCell ref="B53:Y53"/>
    <mergeCell ref="Z53:AD53"/>
    <mergeCell ref="X22:Z22"/>
    <mergeCell ref="V12:X12"/>
    <mergeCell ref="W13:X13"/>
    <mergeCell ref="Y13:Z13"/>
    <mergeCell ref="A16:AD16"/>
    <mergeCell ref="A17:AD17"/>
    <mergeCell ref="AA22:AC22"/>
    <mergeCell ref="B41:J42"/>
    <mergeCell ref="K41:AC42"/>
    <mergeCell ref="W24:Z24"/>
    <mergeCell ref="B25:E25"/>
    <mergeCell ref="B26:T26"/>
    <mergeCell ref="AA26:AC26"/>
    <mergeCell ref="W27:Z27"/>
    <mergeCell ref="AA27:AC27"/>
    <mergeCell ref="A1:AD3"/>
    <mergeCell ref="U4:AD4"/>
    <mergeCell ref="AA5:AD5"/>
    <mergeCell ref="V8:AB8"/>
    <mergeCell ref="V9:AD9"/>
    <mergeCell ref="V10:AC10"/>
    <mergeCell ref="Y11:AB11"/>
    <mergeCell ref="AA20:AC20"/>
    <mergeCell ref="AA21:AC21"/>
    <mergeCell ref="A18:AD18"/>
    <mergeCell ref="C21:D21"/>
    <mergeCell ref="E21:F21"/>
    <mergeCell ref="X21:Z21"/>
    <mergeCell ref="A50:AD50"/>
    <mergeCell ref="AA23:AC23"/>
    <mergeCell ref="AA24:AC24"/>
    <mergeCell ref="AA25:AC25"/>
    <mergeCell ref="B23:R23"/>
    <mergeCell ref="B24:C24"/>
    <mergeCell ref="D24:J24"/>
    <mergeCell ref="A36:AC36"/>
    <mergeCell ref="B38:J39"/>
    <mergeCell ref="K38:AC39"/>
    <mergeCell ref="B44:J45"/>
    <mergeCell ref="K44:AC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3"/>
  <sheetViews>
    <sheetView tabSelected="1" topLeftCell="A31" workbookViewId="0">
      <selection activeCell="CF16" sqref="CF16"/>
    </sheetView>
  </sheetViews>
  <sheetFormatPr defaultColWidth="1.7109375" defaultRowHeight="13.5"/>
  <cols>
    <col min="1" max="28" width="1.7109375" style="70"/>
    <col min="29" max="29" width="3.5703125" style="70" customWidth="1"/>
    <col min="30" max="16384" width="1.7109375" style="70"/>
  </cols>
  <sheetData>
    <row r="1" spans="1:57" ht="6" customHeight="1"/>
    <row r="2" spans="1:57" ht="14.25">
      <c r="A2" s="336" t="s">
        <v>195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</row>
    <row r="4" spans="1:57">
      <c r="A4" s="71" t="s">
        <v>138</v>
      </c>
      <c r="L4" s="362" t="s">
        <v>356</v>
      </c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</row>
    <row r="6" spans="1:57">
      <c r="A6" s="363" t="s">
        <v>139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</row>
    <row r="7" spans="1:57" ht="11.25" customHeight="1"/>
    <row r="8" spans="1:57" ht="14.25">
      <c r="A8" s="336" t="s">
        <v>196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</row>
    <row r="9" spans="1:57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45" customHeight="1">
      <c r="A10" s="340" t="s">
        <v>141</v>
      </c>
      <c r="B10" s="340"/>
      <c r="C10" s="340"/>
      <c r="D10" s="340" t="s">
        <v>190</v>
      </c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 t="s">
        <v>197</v>
      </c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 t="s">
        <v>198</v>
      </c>
      <c r="AG10" s="340"/>
      <c r="AH10" s="340"/>
      <c r="AI10" s="340"/>
      <c r="AJ10" s="340"/>
      <c r="AK10" s="340"/>
      <c r="AL10" s="340"/>
      <c r="AM10" s="340"/>
      <c r="AN10" s="340"/>
      <c r="AO10" s="340" t="s">
        <v>199</v>
      </c>
      <c r="AP10" s="340"/>
      <c r="AQ10" s="340"/>
      <c r="AR10" s="340"/>
      <c r="AS10" s="340"/>
      <c r="AT10" s="340"/>
      <c r="AU10" s="340"/>
      <c r="AV10" s="340"/>
      <c r="AW10" s="340"/>
      <c r="AX10" s="340" t="s">
        <v>158</v>
      </c>
      <c r="AY10" s="340"/>
      <c r="AZ10" s="340"/>
      <c r="BA10" s="340"/>
      <c r="BB10" s="340"/>
      <c r="BC10" s="340"/>
      <c r="BD10" s="340"/>
      <c r="BE10" s="340"/>
    </row>
    <row r="11" spans="1:57">
      <c r="A11" s="360">
        <v>1</v>
      </c>
      <c r="B11" s="360"/>
      <c r="C11" s="360"/>
      <c r="D11" s="360">
        <v>2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>
        <v>3</v>
      </c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>
        <v>4</v>
      </c>
      <c r="AG11" s="360"/>
      <c r="AH11" s="360"/>
      <c r="AI11" s="360"/>
      <c r="AJ11" s="360"/>
      <c r="AK11" s="360"/>
      <c r="AL11" s="360"/>
      <c r="AM11" s="360"/>
      <c r="AN11" s="360"/>
      <c r="AO11" s="360">
        <v>5</v>
      </c>
      <c r="AP11" s="360"/>
      <c r="AQ11" s="360"/>
      <c r="AR11" s="360"/>
      <c r="AS11" s="360"/>
      <c r="AT11" s="360"/>
      <c r="AU11" s="360"/>
      <c r="AV11" s="360"/>
      <c r="AW11" s="360"/>
      <c r="AX11" s="360">
        <v>6</v>
      </c>
      <c r="AY11" s="360"/>
      <c r="AZ11" s="360"/>
      <c r="BA11" s="360"/>
      <c r="BB11" s="360"/>
      <c r="BC11" s="360"/>
      <c r="BD11" s="360"/>
      <c r="BE11" s="360"/>
    </row>
    <row r="12" spans="1:57">
      <c r="A12" s="340"/>
      <c r="B12" s="340"/>
      <c r="C12" s="340"/>
      <c r="D12" s="340" t="s">
        <v>229</v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5">
        <v>0</v>
      </c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>
        <v>12</v>
      </c>
      <c r="AG12" s="345"/>
      <c r="AH12" s="345"/>
      <c r="AI12" s="345"/>
      <c r="AJ12" s="345"/>
      <c r="AK12" s="345"/>
      <c r="AL12" s="345"/>
      <c r="AM12" s="345"/>
      <c r="AN12" s="345"/>
      <c r="AO12" s="361">
        <v>6647</v>
      </c>
      <c r="AP12" s="361"/>
      <c r="AQ12" s="361"/>
      <c r="AR12" s="361"/>
      <c r="AS12" s="361"/>
      <c r="AT12" s="361"/>
      <c r="AU12" s="361"/>
      <c r="AV12" s="361"/>
      <c r="AW12" s="361"/>
      <c r="AX12" s="361">
        <v>0</v>
      </c>
      <c r="AY12" s="361"/>
      <c r="AZ12" s="361"/>
      <c r="BA12" s="361"/>
      <c r="BB12" s="361"/>
      <c r="BC12" s="361"/>
      <c r="BD12" s="361"/>
      <c r="BE12" s="361"/>
    </row>
    <row r="13" spans="1:57">
      <c r="A13" s="340"/>
      <c r="B13" s="340"/>
      <c r="C13" s="340"/>
      <c r="D13" s="340" t="s">
        <v>235</v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5">
        <v>0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>
        <v>12</v>
      </c>
      <c r="AG13" s="345"/>
      <c r="AH13" s="345"/>
      <c r="AI13" s="345"/>
      <c r="AJ13" s="345"/>
      <c r="AK13" s="345"/>
      <c r="AL13" s="345"/>
      <c r="AM13" s="345"/>
      <c r="AN13" s="345"/>
      <c r="AO13" s="361">
        <v>6769.66</v>
      </c>
      <c r="AP13" s="361"/>
      <c r="AQ13" s="361"/>
      <c r="AR13" s="361"/>
      <c r="AS13" s="361"/>
      <c r="AT13" s="361"/>
      <c r="AU13" s="361"/>
      <c r="AV13" s="361"/>
      <c r="AW13" s="361"/>
      <c r="AX13" s="361">
        <v>0</v>
      </c>
      <c r="AY13" s="361"/>
      <c r="AZ13" s="361"/>
      <c r="BA13" s="361"/>
      <c r="BB13" s="361"/>
      <c r="BC13" s="361"/>
      <c r="BD13" s="361"/>
      <c r="BE13" s="361"/>
    </row>
    <row r="14" spans="1:57" ht="13.5" customHeight="1">
      <c r="A14" s="340"/>
      <c r="B14" s="340"/>
      <c r="C14" s="340"/>
      <c r="D14" s="341" t="s">
        <v>200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/>
      <c r="T14" s="345" t="s">
        <v>152</v>
      </c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 t="s">
        <v>152</v>
      </c>
      <c r="AG14" s="345"/>
      <c r="AH14" s="345"/>
      <c r="AI14" s="345"/>
      <c r="AJ14" s="345"/>
      <c r="AK14" s="345"/>
      <c r="AL14" s="345"/>
      <c r="AM14" s="345"/>
      <c r="AN14" s="345"/>
      <c r="AO14" s="361" t="s">
        <v>152</v>
      </c>
      <c r="AP14" s="361"/>
      <c r="AQ14" s="361"/>
      <c r="AR14" s="361"/>
      <c r="AS14" s="361"/>
      <c r="AT14" s="361"/>
      <c r="AU14" s="361"/>
      <c r="AV14" s="361"/>
      <c r="AW14" s="361"/>
      <c r="AX14" s="361">
        <f>SUM(AX12:BE13)</f>
        <v>0</v>
      </c>
      <c r="AY14" s="361"/>
      <c r="AZ14" s="361"/>
      <c r="BA14" s="361"/>
      <c r="BB14" s="361"/>
      <c r="BC14" s="361"/>
      <c r="BD14" s="361"/>
      <c r="BE14" s="361"/>
    </row>
    <row r="16" spans="1:57" ht="13.5" customHeight="1">
      <c r="A16" s="336" t="s">
        <v>368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</row>
    <row r="18" spans="1:57" ht="43.5" customHeight="1">
      <c r="A18" s="340" t="s">
        <v>141</v>
      </c>
      <c r="B18" s="340"/>
      <c r="C18" s="340"/>
      <c r="D18" s="340" t="s">
        <v>190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 t="s">
        <v>367</v>
      </c>
      <c r="AE18" s="340"/>
      <c r="AF18" s="340"/>
      <c r="AG18" s="340"/>
      <c r="AH18" s="340"/>
      <c r="AI18" s="340"/>
      <c r="AJ18" s="340"/>
      <c r="AK18" s="340"/>
      <c r="AL18" s="340"/>
      <c r="AM18" s="340" t="s">
        <v>201</v>
      </c>
      <c r="AN18" s="340"/>
      <c r="AO18" s="340"/>
      <c r="AP18" s="340"/>
      <c r="AQ18" s="340"/>
      <c r="AR18" s="340"/>
      <c r="AS18" s="340"/>
      <c r="AT18" s="340"/>
      <c r="AU18" s="340"/>
      <c r="AV18" s="340" t="s">
        <v>202</v>
      </c>
      <c r="AW18" s="340"/>
      <c r="AX18" s="340"/>
      <c r="AY18" s="340"/>
      <c r="AZ18" s="340"/>
      <c r="BA18" s="340"/>
      <c r="BB18" s="340"/>
      <c r="BC18" s="340"/>
      <c r="BD18" s="340"/>
      <c r="BE18" s="340"/>
    </row>
    <row r="19" spans="1:57">
      <c r="A19" s="360">
        <v>1</v>
      </c>
      <c r="B19" s="360"/>
      <c r="C19" s="360"/>
      <c r="D19" s="360">
        <v>2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>
        <v>3</v>
      </c>
      <c r="AE19" s="360"/>
      <c r="AF19" s="360"/>
      <c r="AG19" s="360"/>
      <c r="AH19" s="360"/>
      <c r="AI19" s="360"/>
      <c r="AJ19" s="360"/>
      <c r="AK19" s="360"/>
      <c r="AL19" s="360"/>
      <c r="AM19" s="360">
        <v>4</v>
      </c>
      <c r="AN19" s="360"/>
      <c r="AO19" s="360"/>
      <c r="AP19" s="360"/>
      <c r="AQ19" s="360"/>
      <c r="AR19" s="360"/>
      <c r="AS19" s="360"/>
      <c r="AT19" s="360"/>
      <c r="AU19" s="360"/>
      <c r="AV19" s="360">
        <v>5</v>
      </c>
      <c r="AW19" s="360"/>
      <c r="AX19" s="360"/>
      <c r="AY19" s="360"/>
      <c r="AZ19" s="360"/>
      <c r="BA19" s="360"/>
      <c r="BB19" s="360"/>
      <c r="BC19" s="360"/>
      <c r="BD19" s="360"/>
      <c r="BE19" s="360"/>
    </row>
    <row r="20" spans="1:57" ht="37.5" customHeight="1">
      <c r="A20" s="340"/>
      <c r="B20" s="340"/>
      <c r="C20" s="340"/>
      <c r="D20" s="340" t="s">
        <v>369</v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5">
        <v>135</v>
      </c>
      <c r="AE20" s="345"/>
      <c r="AF20" s="345"/>
      <c r="AG20" s="345"/>
      <c r="AH20" s="345"/>
      <c r="AI20" s="345"/>
      <c r="AJ20" s="345"/>
      <c r="AK20" s="345"/>
      <c r="AL20" s="345"/>
      <c r="AM20" s="344">
        <v>300</v>
      </c>
      <c r="AN20" s="344"/>
      <c r="AO20" s="344"/>
      <c r="AP20" s="344"/>
      <c r="AQ20" s="344"/>
      <c r="AR20" s="344"/>
      <c r="AS20" s="344"/>
      <c r="AT20" s="344"/>
      <c r="AU20" s="344"/>
      <c r="AV20" s="344">
        <f>AD20*AM20</f>
        <v>40500</v>
      </c>
      <c r="AW20" s="344"/>
      <c r="AX20" s="344"/>
      <c r="AY20" s="344"/>
      <c r="AZ20" s="344"/>
      <c r="BA20" s="344"/>
      <c r="BB20" s="344"/>
      <c r="BC20" s="344"/>
      <c r="BD20" s="344"/>
      <c r="BE20" s="344"/>
    </row>
    <row r="21" spans="1:57" hidden="1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5"/>
      <c r="AE21" s="345"/>
      <c r="AF21" s="345"/>
      <c r="AG21" s="345"/>
      <c r="AH21" s="345"/>
      <c r="AI21" s="345"/>
      <c r="AJ21" s="345"/>
      <c r="AK21" s="345"/>
      <c r="AL21" s="345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>
        <f>AD21*AM21</f>
        <v>0</v>
      </c>
      <c r="AW21" s="344"/>
      <c r="AX21" s="344"/>
      <c r="AY21" s="344"/>
      <c r="AZ21" s="344"/>
      <c r="BA21" s="344"/>
      <c r="BB21" s="344"/>
      <c r="BC21" s="344"/>
      <c r="BD21" s="344"/>
      <c r="BE21" s="344"/>
    </row>
    <row r="22" spans="1:57" ht="13.5" customHeight="1">
      <c r="A22" s="340"/>
      <c r="B22" s="340"/>
      <c r="C22" s="340"/>
      <c r="D22" s="341" t="s">
        <v>151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3"/>
      <c r="AD22" s="345"/>
      <c r="AE22" s="345"/>
      <c r="AF22" s="345"/>
      <c r="AG22" s="345"/>
      <c r="AH22" s="345"/>
      <c r="AI22" s="345"/>
      <c r="AJ22" s="345"/>
      <c r="AK22" s="345"/>
      <c r="AL22" s="345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>
        <f>SUM(AV20:BE21)</f>
        <v>40500</v>
      </c>
      <c r="AW22" s="344"/>
      <c r="AX22" s="344"/>
      <c r="AY22" s="344"/>
      <c r="AZ22" s="344"/>
      <c r="BA22" s="344"/>
      <c r="BB22" s="344"/>
      <c r="BC22" s="344"/>
      <c r="BD22" s="344"/>
      <c r="BE22" s="344"/>
    </row>
    <row r="24" spans="1:57" ht="13.5" customHeight="1">
      <c r="A24" s="336" t="s">
        <v>203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</row>
    <row r="26" spans="1:57" ht="48" customHeight="1">
      <c r="A26" s="340" t="s">
        <v>141</v>
      </c>
      <c r="B26" s="340"/>
      <c r="C26" s="340"/>
      <c r="D26" s="340" t="s">
        <v>5</v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 t="s">
        <v>204</v>
      </c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 t="s">
        <v>205</v>
      </c>
      <c r="AG26" s="340"/>
      <c r="AH26" s="340"/>
      <c r="AI26" s="340"/>
      <c r="AJ26" s="340"/>
      <c r="AK26" s="340"/>
      <c r="AL26" s="340"/>
      <c r="AM26" s="340"/>
      <c r="AN26" s="340"/>
      <c r="AO26" s="340" t="s">
        <v>206</v>
      </c>
      <c r="AP26" s="340"/>
      <c r="AQ26" s="340"/>
      <c r="AR26" s="340"/>
      <c r="AS26" s="340"/>
      <c r="AT26" s="340"/>
      <c r="AU26" s="340"/>
      <c r="AV26" s="340"/>
      <c r="AW26" s="340"/>
      <c r="AX26" s="340" t="s">
        <v>207</v>
      </c>
      <c r="AY26" s="340"/>
      <c r="AZ26" s="340"/>
      <c r="BA26" s="340"/>
      <c r="BB26" s="340"/>
      <c r="BC26" s="340"/>
      <c r="BD26" s="340"/>
      <c r="BE26" s="340"/>
    </row>
    <row r="27" spans="1:57">
      <c r="A27" s="360">
        <v>1</v>
      </c>
      <c r="B27" s="360"/>
      <c r="C27" s="360"/>
      <c r="D27" s="360">
        <v>2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>
        <v>4</v>
      </c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>
        <v>5</v>
      </c>
      <c r="AG27" s="360"/>
      <c r="AH27" s="360"/>
      <c r="AI27" s="360"/>
      <c r="AJ27" s="360"/>
      <c r="AK27" s="360"/>
      <c r="AL27" s="360"/>
      <c r="AM27" s="360"/>
      <c r="AN27" s="360"/>
      <c r="AO27" s="360">
        <v>6</v>
      </c>
      <c r="AP27" s="360"/>
      <c r="AQ27" s="360"/>
      <c r="AR27" s="360"/>
      <c r="AS27" s="360"/>
      <c r="AT27" s="360"/>
      <c r="AU27" s="360"/>
      <c r="AV27" s="360"/>
      <c r="AW27" s="360"/>
      <c r="AX27" s="360">
        <v>6</v>
      </c>
      <c r="AY27" s="360"/>
      <c r="AZ27" s="360"/>
      <c r="BA27" s="360"/>
      <c r="BB27" s="360"/>
      <c r="BC27" s="360"/>
      <c r="BD27" s="360"/>
      <c r="BE27" s="360"/>
    </row>
    <row r="28" spans="1:57">
      <c r="A28" s="340" t="s">
        <v>165</v>
      </c>
      <c r="B28" s="340"/>
      <c r="C28" s="340"/>
      <c r="D28" s="340" t="s">
        <v>230</v>
      </c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6">
        <v>0</v>
      </c>
      <c r="AY28" s="346"/>
      <c r="AZ28" s="346"/>
      <c r="BA28" s="346"/>
      <c r="BB28" s="346"/>
      <c r="BC28" s="346"/>
      <c r="BD28" s="346"/>
      <c r="BE28" s="346"/>
    </row>
    <row r="29" spans="1:57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6"/>
      <c r="AY29" s="346"/>
      <c r="AZ29" s="346"/>
      <c r="BA29" s="346"/>
      <c r="BB29" s="346"/>
      <c r="BC29" s="346"/>
      <c r="BD29" s="346"/>
      <c r="BE29" s="346"/>
    </row>
    <row r="30" spans="1:57" ht="13.5" customHeight="1">
      <c r="A30" s="340"/>
      <c r="B30" s="340"/>
      <c r="C30" s="340"/>
      <c r="D30" s="341" t="s">
        <v>151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/>
      <c r="T30" s="344" t="s">
        <v>152</v>
      </c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 t="s">
        <v>152</v>
      </c>
      <c r="AG30" s="344"/>
      <c r="AH30" s="344"/>
      <c r="AI30" s="344"/>
      <c r="AJ30" s="344"/>
      <c r="AK30" s="344"/>
      <c r="AL30" s="344"/>
      <c r="AM30" s="344"/>
      <c r="AN30" s="344"/>
      <c r="AO30" s="344" t="s">
        <v>152</v>
      </c>
      <c r="AP30" s="344"/>
      <c r="AQ30" s="344"/>
      <c r="AR30" s="344"/>
      <c r="AS30" s="344"/>
      <c r="AT30" s="344"/>
      <c r="AU30" s="344"/>
      <c r="AV30" s="344"/>
      <c r="AW30" s="344"/>
      <c r="AX30" s="346">
        <f>SUM(AX28:BE29)</f>
        <v>0</v>
      </c>
      <c r="AY30" s="346"/>
      <c r="AZ30" s="346"/>
      <c r="BA30" s="346"/>
      <c r="BB30" s="346"/>
      <c r="BC30" s="346"/>
      <c r="BD30" s="346"/>
      <c r="BE30" s="346"/>
    </row>
    <row r="32" spans="1:57" ht="13.5" customHeight="1">
      <c r="A32" s="336" t="s">
        <v>208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</row>
    <row r="34" spans="1:57" ht="49.5" customHeight="1">
      <c r="A34" s="340" t="s">
        <v>141</v>
      </c>
      <c r="B34" s="340"/>
      <c r="C34" s="340"/>
      <c r="D34" s="340" t="s">
        <v>5</v>
      </c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 t="s">
        <v>209</v>
      </c>
      <c r="AE34" s="340"/>
      <c r="AF34" s="340"/>
      <c r="AG34" s="340"/>
      <c r="AH34" s="340"/>
      <c r="AI34" s="340"/>
      <c r="AJ34" s="340"/>
      <c r="AK34" s="340"/>
      <c r="AL34" s="340"/>
      <c r="AM34" s="340" t="s">
        <v>210</v>
      </c>
      <c r="AN34" s="340"/>
      <c r="AO34" s="340"/>
      <c r="AP34" s="340"/>
      <c r="AQ34" s="340"/>
      <c r="AR34" s="340"/>
      <c r="AS34" s="340"/>
      <c r="AT34" s="340"/>
      <c r="AU34" s="340"/>
      <c r="AV34" s="340" t="s">
        <v>211</v>
      </c>
      <c r="AW34" s="340"/>
      <c r="AX34" s="340"/>
      <c r="AY34" s="340"/>
      <c r="AZ34" s="340"/>
      <c r="BA34" s="340"/>
      <c r="BB34" s="340"/>
      <c r="BC34" s="340"/>
      <c r="BD34" s="340"/>
      <c r="BE34" s="340"/>
    </row>
    <row r="35" spans="1:57">
      <c r="A35" s="360">
        <v>1</v>
      </c>
      <c r="B35" s="360"/>
      <c r="C35" s="360"/>
      <c r="D35" s="360">
        <v>2</v>
      </c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>
        <v>4</v>
      </c>
      <c r="AE35" s="360"/>
      <c r="AF35" s="360"/>
      <c r="AG35" s="360"/>
      <c r="AH35" s="360"/>
      <c r="AI35" s="360"/>
      <c r="AJ35" s="360"/>
      <c r="AK35" s="360"/>
      <c r="AL35" s="360"/>
      <c r="AM35" s="360">
        <v>5</v>
      </c>
      <c r="AN35" s="360"/>
      <c r="AO35" s="360"/>
      <c r="AP35" s="360"/>
      <c r="AQ35" s="360"/>
      <c r="AR35" s="360"/>
      <c r="AS35" s="360"/>
      <c r="AT35" s="360"/>
      <c r="AU35" s="360"/>
      <c r="AV35" s="360">
        <v>6</v>
      </c>
      <c r="AW35" s="360"/>
      <c r="AX35" s="360"/>
      <c r="AY35" s="360"/>
      <c r="AZ35" s="360"/>
      <c r="BA35" s="360"/>
      <c r="BB35" s="360"/>
      <c r="BC35" s="360"/>
      <c r="BD35" s="360"/>
      <c r="BE35" s="360"/>
    </row>
    <row r="36" spans="1:57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5"/>
      <c r="AE36" s="345"/>
      <c r="AF36" s="345"/>
      <c r="AG36" s="345"/>
      <c r="AH36" s="345"/>
      <c r="AI36" s="345"/>
      <c r="AJ36" s="345"/>
      <c r="AK36" s="345"/>
      <c r="AL36" s="345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</row>
    <row r="37" spans="1:57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5"/>
      <c r="AE37" s="345"/>
      <c r="AF37" s="345"/>
      <c r="AG37" s="345"/>
      <c r="AH37" s="345"/>
      <c r="AI37" s="345"/>
      <c r="AJ37" s="345"/>
      <c r="AK37" s="345"/>
      <c r="AL37" s="345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</row>
    <row r="38" spans="1:57" ht="13.5" customHeight="1">
      <c r="A38" s="340"/>
      <c r="B38" s="340"/>
      <c r="C38" s="340"/>
      <c r="D38" s="341" t="s">
        <v>151</v>
      </c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3"/>
      <c r="AD38" s="345" t="s">
        <v>152</v>
      </c>
      <c r="AE38" s="345"/>
      <c r="AF38" s="345"/>
      <c r="AG38" s="345"/>
      <c r="AH38" s="345"/>
      <c r="AI38" s="345"/>
      <c r="AJ38" s="345"/>
      <c r="AK38" s="345"/>
      <c r="AL38" s="345"/>
      <c r="AM38" s="344" t="s">
        <v>152</v>
      </c>
      <c r="AN38" s="344"/>
      <c r="AO38" s="344"/>
      <c r="AP38" s="344"/>
      <c r="AQ38" s="344"/>
      <c r="AR38" s="344"/>
      <c r="AS38" s="344"/>
      <c r="AT38" s="344"/>
      <c r="AU38" s="344"/>
      <c r="AV38" s="344" t="s">
        <v>152</v>
      </c>
      <c r="AW38" s="344"/>
      <c r="AX38" s="344"/>
      <c r="AY38" s="344"/>
      <c r="AZ38" s="344"/>
      <c r="BA38" s="344"/>
      <c r="BB38" s="344"/>
      <c r="BC38" s="344"/>
      <c r="BD38" s="344"/>
      <c r="BE38" s="344"/>
    </row>
    <row r="40" spans="1:57" ht="13.5" customHeight="1">
      <c r="A40" s="336" t="s">
        <v>212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</row>
    <row r="42" spans="1:57" ht="43.5" customHeight="1">
      <c r="A42" s="340" t="s">
        <v>141</v>
      </c>
      <c r="B42" s="340"/>
      <c r="C42" s="340"/>
      <c r="D42" s="340" t="s">
        <v>190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 t="s">
        <v>366</v>
      </c>
      <c r="AE42" s="340"/>
      <c r="AF42" s="340"/>
      <c r="AG42" s="340"/>
      <c r="AH42" s="340"/>
      <c r="AI42" s="340"/>
      <c r="AJ42" s="340"/>
      <c r="AK42" s="340"/>
      <c r="AL42" s="340"/>
      <c r="AM42" s="340" t="s">
        <v>213</v>
      </c>
      <c r="AN42" s="340"/>
      <c r="AO42" s="340"/>
      <c r="AP42" s="340"/>
      <c r="AQ42" s="340"/>
      <c r="AR42" s="340"/>
      <c r="AS42" s="340"/>
      <c r="AT42" s="340"/>
      <c r="AU42" s="340"/>
      <c r="AV42" s="340" t="s">
        <v>214</v>
      </c>
      <c r="AW42" s="340"/>
      <c r="AX42" s="340"/>
      <c r="AY42" s="340"/>
      <c r="AZ42" s="340"/>
      <c r="BA42" s="340"/>
      <c r="BB42" s="340"/>
      <c r="BC42" s="340"/>
      <c r="BD42" s="340"/>
      <c r="BE42" s="340"/>
    </row>
    <row r="43" spans="1:57">
      <c r="A43" s="360">
        <v>1</v>
      </c>
      <c r="B43" s="360"/>
      <c r="C43" s="360"/>
      <c r="D43" s="360">
        <v>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>
        <v>3</v>
      </c>
      <c r="AE43" s="360"/>
      <c r="AF43" s="360"/>
      <c r="AG43" s="360"/>
      <c r="AH43" s="360"/>
      <c r="AI43" s="360"/>
      <c r="AJ43" s="360"/>
      <c r="AK43" s="360"/>
      <c r="AL43" s="360"/>
      <c r="AM43" s="360">
        <v>4</v>
      </c>
      <c r="AN43" s="360"/>
      <c r="AO43" s="360"/>
      <c r="AP43" s="360"/>
      <c r="AQ43" s="360"/>
      <c r="AR43" s="360"/>
      <c r="AS43" s="360"/>
      <c r="AT43" s="360"/>
      <c r="AU43" s="360"/>
      <c r="AV43" s="360">
        <v>5</v>
      </c>
      <c r="AW43" s="360"/>
      <c r="AX43" s="360"/>
      <c r="AY43" s="360"/>
      <c r="AZ43" s="360"/>
      <c r="BA43" s="360"/>
      <c r="BB43" s="360"/>
      <c r="BC43" s="360"/>
      <c r="BD43" s="360"/>
      <c r="BE43" s="360"/>
    </row>
    <row r="44" spans="1:57">
      <c r="A44" s="340" t="s">
        <v>171</v>
      </c>
      <c r="B44" s="340"/>
      <c r="C44" s="340"/>
      <c r="D44" s="340" t="s">
        <v>231</v>
      </c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4">
        <v>741.66</v>
      </c>
      <c r="AE44" s="344"/>
      <c r="AF44" s="344"/>
      <c r="AG44" s="344"/>
      <c r="AH44" s="344"/>
      <c r="AI44" s="344"/>
      <c r="AJ44" s="344"/>
      <c r="AK44" s="344"/>
      <c r="AL44" s="344"/>
      <c r="AM44" s="345">
        <v>12</v>
      </c>
      <c r="AN44" s="345"/>
      <c r="AO44" s="345"/>
      <c r="AP44" s="345"/>
      <c r="AQ44" s="345"/>
      <c r="AR44" s="345"/>
      <c r="AS44" s="345"/>
      <c r="AT44" s="345"/>
      <c r="AU44" s="345"/>
      <c r="AV44" s="346">
        <f>(583*12)-1457.68+3361.68</f>
        <v>8900</v>
      </c>
      <c r="AW44" s="346"/>
      <c r="AX44" s="346"/>
      <c r="AY44" s="346"/>
      <c r="AZ44" s="346"/>
      <c r="BA44" s="346"/>
      <c r="BB44" s="346"/>
      <c r="BC44" s="346"/>
      <c r="BD44" s="346"/>
      <c r="BE44" s="346"/>
    </row>
    <row r="45" spans="1:57">
      <c r="A45" s="340" t="s">
        <v>182</v>
      </c>
      <c r="B45" s="340"/>
      <c r="C45" s="340"/>
      <c r="D45" s="340" t="s">
        <v>232</v>
      </c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4">
        <v>1100</v>
      </c>
      <c r="AE45" s="344"/>
      <c r="AF45" s="344"/>
      <c r="AG45" s="344"/>
      <c r="AH45" s="344"/>
      <c r="AI45" s="344"/>
      <c r="AJ45" s="344"/>
      <c r="AK45" s="344"/>
      <c r="AL45" s="344"/>
      <c r="AM45" s="345">
        <v>12</v>
      </c>
      <c r="AN45" s="345"/>
      <c r="AO45" s="345"/>
      <c r="AP45" s="345"/>
      <c r="AQ45" s="345"/>
      <c r="AR45" s="345"/>
      <c r="AS45" s="345"/>
      <c r="AT45" s="345"/>
      <c r="AU45" s="345"/>
      <c r="AV45" s="346">
        <v>13200</v>
      </c>
      <c r="AW45" s="346"/>
      <c r="AX45" s="346"/>
      <c r="AY45" s="346"/>
      <c r="AZ45" s="346"/>
      <c r="BA45" s="346"/>
      <c r="BB45" s="346"/>
      <c r="BC45" s="346"/>
      <c r="BD45" s="346"/>
      <c r="BE45" s="346"/>
    </row>
    <row r="46" spans="1:57" hidden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4"/>
      <c r="AE46" s="344"/>
      <c r="AF46" s="344"/>
      <c r="AG46" s="344"/>
      <c r="AH46" s="344"/>
      <c r="AI46" s="344"/>
      <c r="AJ46" s="344"/>
      <c r="AK46" s="344"/>
      <c r="AL46" s="344"/>
      <c r="AM46" s="345"/>
      <c r="AN46" s="345"/>
      <c r="AO46" s="345"/>
      <c r="AP46" s="345"/>
      <c r="AQ46" s="345"/>
      <c r="AR46" s="345"/>
      <c r="AS46" s="345"/>
      <c r="AT46" s="345"/>
      <c r="AU46" s="345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</row>
    <row r="47" spans="1:57" hidden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4"/>
      <c r="AE47" s="344"/>
      <c r="AF47" s="344"/>
      <c r="AG47" s="344"/>
      <c r="AH47" s="344"/>
      <c r="AI47" s="344"/>
      <c r="AJ47" s="344"/>
      <c r="AK47" s="344"/>
      <c r="AL47" s="344"/>
      <c r="AM47" s="345"/>
      <c r="AN47" s="345"/>
      <c r="AO47" s="345"/>
      <c r="AP47" s="345"/>
      <c r="AQ47" s="345"/>
      <c r="AR47" s="345"/>
      <c r="AS47" s="345"/>
      <c r="AT47" s="345"/>
      <c r="AU47" s="345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</row>
    <row r="48" spans="1:57" hidden="1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4"/>
      <c r="AE48" s="344"/>
      <c r="AF48" s="344"/>
      <c r="AG48" s="344"/>
      <c r="AH48" s="344"/>
      <c r="AI48" s="344"/>
      <c r="AJ48" s="344"/>
      <c r="AK48" s="344"/>
      <c r="AL48" s="344"/>
      <c r="AM48" s="345"/>
      <c r="AN48" s="345"/>
      <c r="AO48" s="345"/>
      <c r="AP48" s="345"/>
      <c r="AQ48" s="345"/>
      <c r="AR48" s="345"/>
      <c r="AS48" s="345"/>
      <c r="AT48" s="345"/>
      <c r="AU48" s="345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</row>
    <row r="49" spans="1:57" hidden="1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4"/>
      <c r="AE49" s="344"/>
      <c r="AF49" s="344"/>
      <c r="AG49" s="344"/>
      <c r="AH49" s="344"/>
      <c r="AI49" s="344"/>
      <c r="AJ49" s="344"/>
      <c r="AK49" s="344"/>
      <c r="AL49" s="344"/>
      <c r="AM49" s="345"/>
      <c r="AN49" s="345"/>
      <c r="AO49" s="345"/>
      <c r="AP49" s="345"/>
      <c r="AQ49" s="345"/>
      <c r="AR49" s="345"/>
      <c r="AS49" s="345"/>
      <c r="AT49" s="345"/>
      <c r="AU49" s="345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</row>
    <row r="50" spans="1:57" hidden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4"/>
      <c r="AE50" s="344"/>
      <c r="AF50" s="344"/>
      <c r="AG50" s="344"/>
      <c r="AH50" s="344"/>
      <c r="AI50" s="344"/>
      <c r="AJ50" s="344"/>
      <c r="AK50" s="344"/>
      <c r="AL50" s="344"/>
      <c r="AM50" s="345"/>
      <c r="AN50" s="345"/>
      <c r="AO50" s="345"/>
      <c r="AP50" s="345"/>
      <c r="AQ50" s="345"/>
      <c r="AR50" s="345"/>
      <c r="AS50" s="345"/>
      <c r="AT50" s="345"/>
      <c r="AU50" s="345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</row>
    <row r="51" spans="1:57" hidden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4"/>
      <c r="AE51" s="344"/>
      <c r="AF51" s="344"/>
      <c r="AG51" s="344"/>
      <c r="AH51" s="344"/>
      <c r="AI51" s="344"/>
      <c r="AJ51" s="344"/>
      <c r="AK51" s="344"/>
      <c r="AL51" s="344"/>
      <c r="AM51" s="345"/>
      <c r="AN51" s="345"/>
      <c r="AO51" s="345"/>
      <c r="AP51" s="345"/>
      <c r="AQ51" s="345"/>
      <c r="AR51" s="345"/>
      <c r="AS51" s="345"/>
      <c r="AT51" s="345"/>
      <c r="AU51" s="345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</row>
    <row r="52" spans="1:57" hidden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4"/>
      <c r="AE52" s="344"/>
      <c r="AF52" s="344"/>
      <c r="AG52" s="344"/>
      <c r="AH52" s="344"/>
      <c r="AI52" s="344"/>
      <c r="AJ52" s="344"/>
      <c r="AK52" s="344"/>
      <c r="AL52" s="344"/>
      <c r="AM52" s="345"/>
      <c r="AN52" s="345"/>
      <c r="AO52" s="345"/>
      <c r="AP52" s="345"/>
      <c r="AQ52" s="345"/>
      <c r="AR52" s="345"/>
      <c r="AS52" s="345"/>
      <c r="AT52" s="345"/>
      <c r="AU52" s="345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</row>
    <row r="53" spans="1:57" hidden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4"/>
      <c r="AE53" s="344"/>
      <c r="AF53" s="344"/>
      <c r="AG53" s="344"/>
      <c r="AH53" s="344"/>
      <c r="AI53" s="344"/>
      <c r="AJ53" s="344"/>
      <c r="AK53" s="344"/>
      <c r="AL53" s="344"/>
      <c r="AM53" s="345"/>
      <c r="AN53" s="345"/>
      <c r="AO53" s="345"/>
      <c r="AP53" s="345"/>
      <c r="AQ53" s="345"/>
      <c r="AR53" s="345"/>
      <c r="AS53" s="345"/>
      <c r="AT53" s="345"/>
      <c r="AU53" s="345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</row>
    <row r="54" spans="1:57" hidden="1">
      <c r="A54" s="340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4"/>
      <c r="AE54" s="344"/>
      <c r="AF54" s="344"/>
      <c r="AG54" s="344"/>
      <c r="AH54" s="344"/>
      <c r="AI54" s="344"/>
      <c r="AJ54" s="344"/>
      <c r="AK54" s="344"/>
      <c r="AL54" s="344"/>
      <c r="AM54" s="345"/>
      <c r="AN54" s="345"/>
      <c r="AO54" s="345"/>
      <c r="AP54" s="345"/>
      <c r="AQ54" s="345"/>
      <c r="AR54" s="345"/>
      <c r="AS54" s="345"/>
      <c r="AT54" s="345"/>
      <c r="AU54" s="345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</row>
    <row r="55" spans="1:57" ht="13.5" customHeight="1">
      <c r="A55" s="340"/>
      <c r="B55" s="340"/>
      <c r="C55" s="340"/>
      <c r="D55" s="341" t="s">
        <v>151</v>
      </c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3"/>
      <c r="AD55" s="344" t="s">
        <v>152</v>
      </c>
      <c r="AE55" s="344"/>
      <c r="AF55" s="344"/>
      <c r="AG55" s="344"/>
      <c r="AH55" s="344"/>
      <c r="AI55" s="344"/>
      <c r="AJ55" s="344"/>
      <c r="AK55" s="344"/>
      <c r="AL55" s="344"/>
      <c r="AM55" s="345" t="s">
        <v>152</v>
      </c>
      <c r="AN55" s="345"/>
      <c r="AO55" s="345"/>
      <c r="AP55" s="345"/>
      <c r="AQ55" s="345"/>
      <c r="AR55" s="345"/>
      <c r="AS55" s="345"/>
      <c r="AT55" s="345"/>
      <c r="AU55" s="345"/>
      <c r="AV55" s="346">
        <f>AV44+AV45+AV46+AV47+AV48+AV49+AV50+AV51+AV52+AV53+AV54</f>
        <v>22100</v>
      </c>
      <c r="AW55" s="346"/>
      <c r="AX55" s="346"/>
      <c r="AY55" s="346"/>
      <c r="AZ55" s="346"/>
      <c r="BA55" s="346"/>
      <c r="BB55" s="346"/>
      <c r="BC55" s="346"/>
      <c r="BD55" s="346"/>
      <c r="BE55" s="346"/>
    </row>
    <row r="57" spans="1:57" ht="13.5" customHeight="1">
      <c r="A57" s="336" t="s">
        <v>215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</row>
    <row r="59" spans="1:57" ht="53.25" customHeight="1">
      <c r="A59" s="340" t="s">
        <v>141</v>
      </c>
      <c r="B59" s="340"/>
      <c r="C59" s="340"/>
      <c r="D59" s="340" t="s">
        <v>190</v>
      </c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 t="s">
        <v>364</v>
      </c>
      <c r="AN59" s="340"/>
      <c r="AO59" s="340"/>
      <c r="AP59" s="340"/>
      <c r="AQ59" s="340"/>
      <c r="AR59" s="340"/>
      <c r="AS59" s="340"/>
      <c r="AT59" s="340"/>
      <c r="AU59" s="340"/>
      <c r="AV59" s="340" t="s">
        <v>216</v>
      </c>
      <c r="AW59" s="340"/>
      <c r="AX59" s="340"/>
      <c r="AY59" s="340"/>
      <c r="AZ59" s="340"/>
      <c r="BA59" s="340"/>
      <c r="BB59" s="340"/>
      <c r="BC59" s="340"/>
      <c r="BD59" s="340"/>
      <c r="BE59" s="340"/>
    </row>
    <row r="60" spans="1:57">
      <c r="A60" s="360">
        <v>1</v>
      </c>
      <c r="B60" s="360"/>
      <c r="C60" s="360"/>
      <c r="D60" s="360">
        <v>2</v>
      </c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>
        <v>3</v>
      </c>
      <c r="AN60" s="360"/>
      <c r="AO60" s="360"/>
      <c r="AP60" s="360"/>
      <c r="AQ60" s="360"/>
      <c r="AR60" s="360"/>
      <c r="AS60" s="360"/>
      <c r="AT60" s="360"/>
      <c r="AU60" s="360"/>
      <c r="AV60" s="360">
        <v>4</v>
      </c>
      <c r="AW60" s="360"/>
      <c r="AX60" s="360"/>
      <c r="AY60" s="360"/>
      <c r="AZ60" s="360"/>
      <c r="BA60" s="360"/>
      <c r="BB60" s="360"/>
      <c r="BC60" s="360"/>
      <c r="BD60" s="360"/>
      <c r="BE60" s="360"/>
    </row>
    <row r="61" spans="1:57" hidden="1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5"/>
      <c r="AN61" s="345"/>
      <c r="AO61" s="345"/>
      <c r="AP61" s="345"/>
      <c r="AQ61" s="345"/>
      <c r="AR61" s="345"/>
      <c r="AS61" s="345"/>
      <c r="AT61" s="345"/>
      <c r="AU61" s="345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</row>
    <row r="62" spans="1:57" hidden="1">
      <c r="A62" s="340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5"/>
      <c r="AN62" s="345"/>
      <c r="AO62" s="345"/>
      <c r="AP62" s="345"/>
      <c r="AQ62" s="345"/>
      <c r="AR62" s="345"/>
      <c r="AS62" s="345"/>
      <c r="AT62" s="345"/>
      <c r="AU62" s="345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</row>
    <row r="63" spans="1:57" hidden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5"/>
      <c r="AN63" s="345"/>
      <c r="AO63" s="345"/>
      <c r="AP63" s="345"/>
      <c r="AQ63" s="345"/>
      <c r="AR63" s="345"/>
      <c r="AS63" s="345"/>
      <c r="AT63" s="345"/>
      <c r="AU63" s="345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</row>
    <row r="64" spans="1:57">
      <c r="A64" s="340" t="s">
        <v>233</v>
      </c>
      <c r="B64" s="340"/>
      <c r="C64" s="340"/>
      <c r="D64" s="340" t="s">
        <v>234</v>
      </c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59" t="s">
        <v>365</v>
      </c>
      <c r="AN64" s="359"/>
      <c r="AO64" s="359"/>
      <c r="AP64" s="359"/>
      <c r="AQ64" s="359"/>
      <c r="AR64" s="359"/>
      <c r="AS64" s="359"/>
      <c r="AT64" s="359"/>
      <c r="AU64" s="359"/>
      <c r="AV64" s="346">
        <v>39000</v>
      </c>
      <c r="AW64" s="346"/>
      <c r="AX64" s="346"/>
      <c r="AY64" s="346"/>
      <c r="AZ64" s="346"/>
      <c r="BA64" s="346"/>
      <c r="BB64" s="346"/>
      <c r="BC64" s="346"/>
      <c r="BD64" s="346"/>
      <c r="BE64" s="346"/>
    </row>
    <row r="65" spans="1:57" ht="13.5" customHeight="1">
      <c r="A65" s="340"/>
      <c r="B65" s="340"/>
      <c r="C65" s="340"/>
      <c r="D65" s="341" t="s">
        <v>151</v>
      </c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3"/>
      <c r="AM65" s="345" t="s">
        <v>152</v>
      </c>
      <c r="AN65" s="345"/>
      <c r="AO65" s="345"/>
      <c r="AP65" s="345"/>
      <c r="AQ65" s="345"/>
      <c r="AR65" s="345"/>
      <c r="AS65" s="345"/>
      <c r="AT65" s="345"/>
      <c r="AU65" s="345"/>
      <c r="AV65" s="346">
        <f>AV61+AV62+AV63+AV64</f>
        <v>39000</v>
      </c>
      <c r="AW65" s="346"/>
      <c r="AX65" s="346"/>
      <c r="AY65" s="346"/>
      <c r="AZ65" s="346"/>
      <c r="BA65" s="346"/>
      <c r="BB65" s="346"/>
      <c r="BC65" s="346"/>
      <c r="BD65" s="346"/>
      <c r="BE65" s="346"/>
    </row>
    <row r="67" spans="1:57" ht="14.25" customHeight="1">
      <c r="A67" s="336" t="s">
        <v>217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</row>
    <row r="69" spans="1:57" ht="30" customHeight="1">
      <c r="A69" s="340" t="s">
        <v>141</v>
      </c>
      <c r="B69" s="340"/>
      <c r="C69" s="340"/>
      <c r="D69" s="340" t="s">
        <v>190</v>
      </c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 t="s">
        <v>209</v>
      </c>
      <c r="AE69" s="340"/>
      <c r="AF69" s="340"/>
      <c r="AG69" s="340"/>
      <c r="AH69" s="340"/>
      <c r="AI69" s="340"/>
      <c r="AJ69" s="340"/>
      <c r="AK69" s="340"/>
      <c r="AL69" s="340"/>
      <c r="AM69" s="340" t="s">
        <v>218</v>
      </c>
      <c r="AN69" s="340"/>
      <c r="AO69" s="340"/>
      <c r="AP69" s="340"/>
      <c r="AQ69" s="340"/>
      <c r="AR69" s="340"/>
      <c r="AS69" s="340"/>
      <c r="AT69" s="340"/>
      <c r="AU69" s="340"/>
      <c r="AV69" s="340" t="s">
        <v>219</v>
      </c>
      <c r="AW69" s="340"/>
      <c r="AX69" s="340"/>
      <c r="AY69" s="340"/>
      <c r="AZ69" s="340"/>
      <c r="BA69" s="340"/>
      <c r="BB69" s="340"/>
      <c r="BC69" s="340"/>
      <c r="BD69" s="340"/>
      <c r="BE69" s="340"/>
    </row>
    <row r="70" spans="1:57">
      <c r="A70" s="360"/>
      <c r="B70" s="360"/>
      <c r="C70" s="360"/>
      <c r="D70" s="360">
        <v>1</v>
      </c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>
        <v>2</v>
      </c>
      <c r="AE70" s="360"/>
      <c r="AF70" s="360"/>
      <c r="AG70" s="360"/>
      <c r="AH70" s="360"/>
      <c r="AI70" s="360"/>
      <c r="AJ70" s="360"/>
      <c r="AK70" s="360"/>
      <c r="AL70" s="360"/>
      <c r="AM70" s="360">
        <v>3</v>
      </c>
      <c r="AN70" s="360"/>
      <c r="AO70" s="360"/>
      <c r="AP70" s="360"/>
      <c r="AQ70" s="360"/>
      <c r="AR70" s="360"/>
      <c r="AS70" s="360"/>
      <c r="AT70" s="360"/>
      <c r="AU70" s="360"/>
      <c r="AV70" s="360">
        <v>4</v>
      </c>
      <c r="AW70" s="360"/>
      <c r="AX70" s="360"/>
      <c r="AY70" s="360"/>
      <c r="AZ70" s="360"/>
      <c r="BA70" s="360"/>
      <c r="BB70" s="360"/>
      <c r="BC70" s="360"/>
      <c r="BD70" s="360"/>
      <c r="BE70" s="360"/>
    </row>
    <row r="71" spans="1:57" hidden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5"/>
      <c r="AE71" s="345"/>
      <c r="AF71" s="345"/>
      <c r="AG71" s="345"/>
      <c r="AH71" s="345"/>
      <c r="AI71" s="345"/>
      <c r="AJ71" s="345"/>
      <c r="AK71" s="345"/>
      <c r="AL71" s="345"/>
      <c r="AM71" s="344"/>
      <c r="AN71" s="344"/>
      <c r="AO71" s="344"/>
      <c r="AP71" s="344"/>
      <c r="AQ71" s="344"/>
      <c r="AR71" s="344"/>
      <c r="AS71" s="344"/>
      <c r="AT71" s="344"/>
      <c r="AU71" s="344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</row>
    <row r="72" spans="1:57" hidden="1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5"/>
      <c r="AE72" s="345"/>
      <c r="AF72" s="345"/>
      <c r="AG72" s="345"/>
      <c r="AH72" s="345"/>
      <c r="AI72" s="345"/>
      <c r="AJ72" s="345"/>
      <c r="AK72" s="345"/>
      <c r="AL72" s="345"/>
      <c r="AM72" s="344"/>
      <c r="AN72" s="344"/>
      <c r="AO72" s="344"/>
      <c r="AP72" s="344"/>
      <c r="AQ72" s="344"/>
      <c r="AR72" s="344"/>
      <c r="AS72" s="344"/>
      <c r="AT72" s="344"/>
      <c r="AU72" s="344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</row>
    <row r="73" spans="1:57" hidden="1">
      <c r="A73" s="340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5"/>
      <c r="AE73" s="345"/>
      <c r="AF73" s="345"/>
      <c r="AG73" s="345"/>
      <c r="AH73" s="345"/>
      <c r="AI73" s="345"/>
      <c r="AJ73" s="345"/>
      <c r="AK73" s="345"/>
      <c r="AL73" s="345"/>
      <c r="AM73" s="344"/>
      <c r="AN73" s="344"/>
      <c r="AO73" s="344"/>
      <c r="AP73" s="344"/>
      <c r="AQ73" s="344"/>
      <c r="AR73" s="344"/>
      <c r="AS73" s="344"/>
      <c r="AT73" s="344"/>
      <c r="AU73" s="344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</row>
    <row r="74" spans="1:57" ht="13.5" customHeight="1">
      <c r="A74" s="340"/>
      <c r="B74" s="340"/>
      <c r="C74" s="340"/>
      <c r="D74" s="340" t="s">
        <v>359</v>
      </c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5"/>
      <c r="AE74" s="345"/>
      <c r="AF74" s="345"/>
      <c r="AG74" s="345"/>
      <c r="AH74" s="345"/>
      <c r="AI74" s="345"/>
      <c r="AJ74" s="345"/>
      <c r="AK74" s="345"/>
      <c r="AL74" s="345"/>
      <c r="AM74" s="344"/>
      <c r="AN74" s="344"/>
      <c r="AO74" s="344"/>
      <c r="AP74" s="344"/>
      <c r="AQ74" s="344"/>
      <c r="AR74" s="344"/>
      <c r="AS74" s="344"/>
      <c r="AT74" s="344"/>
      <c r="AU74" s="344"/>
      <c r="AV74" s="346">
        <v>56208.94</v>
      </c>
      <c r="AW74" s="346"/>
      <c r="AX74" s="346"/>
      <c r="AY74" s="346"/>
      <c r="AZ74" s="346"/>
      <c r="BA74" s="346"/>
      <c r="BB74" s="346"/>
      <c r="BC74" s="346"/>
      <c r="BD74" s="346"/>
      <c r="BE74" s="346"/>
    </row>
    <row r="75" spans="1:57" hidden="1">
      <c r="A75" s="340"/>
      <c r="B75" s="340"/>
      <c r="C75" s="340"/>
      <c r="D75" s="341" t="s">
        <v>236</v>
      </c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3"/>
      <c r="AD75" s="345"/>
      <c r="AE75" s="345"/>
      <c r="AF75" s="345"/>
      <c r="AG75" s="345"/>
      <c r="AH75" s="345"/>
      <c r="AI75" s="345"/>
      <c r="AJ75" s="345"/>
      <c r="AK75" s="345"/>
      <c r="AL75" s="345"/>
      <c r="AM75" s="344"/>
      <c r="AN75" s="344"/>
      <c r="AO75" s="344"/>
      <c r="AP75" s="344"/>
      <c r="AQ75" s="344"/>
      <c r="AR75" s="344"/>
      <c r="AS75" s="344"/>
      <c r="AT75" s="344"/>
      <c r="AU75" s="344"/>
      <c r="AV75" s="346">
        <v>155000</v>
      </c>
      <c r="AW75" s="346"/>
      <c r="AX75" s="346"/>
      <c r="AY75" s="346"/>
      <c r="AZ75" s="346"/>
      <c r="BA75" s="346"/>
      <c r="BB75" s="346"/>
      <c r="BC75" s="346"/>
      <c r="BD75" s="346"/>
      <c r="BE75" s="346"/>
    </row>
    <row r="76" spans="1:57" ht="13.5" customHeight="1">
      <c r="A76" s="347"/>
      <c r="B76" s="348"/>
      <c r="C76" s="349"/>
      <c r="D76" s="341" t="s">
        <v>360</v>
      </c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3"/>
      <c r="AD76" s="350">
        <v>200</v>
      </c>
      <c r="AE76" s="351"/>
      <c r="AF76" s="351"/>
      <c r="AG76" s="351"/>
      <c r="AH76" s="351"/>
      <c r="AI76" s="351"/>
      <c r="AJ76" s="351"/>
      <c r="AK76" s="351"/>
      <c r="AL76" s="352"/>
      <c r="AM76" s="353">
        <v>180</v>
      </c>
      <c r="AN76" s="354"/>
      <c r="AO76" s="354"/>
      <c r="AP76" s="354"/>
      <c r="AQ76" s="354"/>
      <c r="AR76" s="354"/>
      <c r="AS76" s="354"/>
      <c r="AT76" s="354"/>
      <c r="AU76" s="355"/>
      <c r="AV76" s="356">
        <f>AD76*AM76</f>
        <v>36000</v>
      </c>
      <c r="AW76" s="357"/>
      <c r="AX76" s="357"/>
      <c r="AY76" s="357"/>
      <c r="AZ76" s="357"/>
      <c r="BA76" s="357"/>
      <c r="BB76" s="357"/>
      <c r="BC76" s="357"/>
      <c r="BD76" s="357"/>
      <c r="BE76" s="358"/>
    </row>
    <row r="77" spans="1:57">
      <c r="A77" s="347"/>
      <c r="B77" s="348"/>
      <c r="C77" s="349"/>
      <c r="D77" s="341" t="s">
        <v>361</v>
      </c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3"/>
      <c r="AD77" s="350">
        <v>15</v>
      </c>
      <c r="AE77" s="351"/>
      <c r="AF77" s="351"/>
      <c r="AG77" s="351"/>
      <c r="AH77" s="351"/>
      <c r="AI77" s="351"/>
      <c r="AJ77" s="351"/>
      <c r="AK77" s="351"/>
      <c r="AL77" s="352"/>
      <c r="AM77" s="353">
        <v>3.5</v>
      </c>
      <c r="AN77" s="354"/>
      <c r="AO77" s="354"/>
      <c r="AP77" s="354"/>
      <c r="AQ77" s="354"/>
      <c r="AR77" s="354"/>
      <c r="AS77" s="354"/>
      <c r="AT77" s="354"/>
      <c r="AU77" s="355"/>
      <c r="AV77" s="356">
        <f>AD77*AM77</f>
        <v>52.5</v>
      </c>
      <c r="AW77" s="357"/>
      <c r="AX77" s="357"/>
      <c r="AY77" s="357"/>
      <c r="AZ77" s="357"/>
      <c r="BA77" s="357"/>
      <c r="BB77" s="357"/>
      <c r="BC77" s="357"/>
      <c r="BD77" s="357"/>
      <c r="BE77" s="358"/>
    </row>
    <row r="78" spans="1:57" ht="13.5" customHeight="1">
      <c r="A78" s="347"/>
      <c r="B78" s="348"/>
      <c r="C78" s="349"/>
      <c r="D78" s="341" t="s">
        <v>362</v>
      </c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3"/>
      <c r="AD78" s="350">
        <v>94</v>
      </c>
      <c r="AE78" s="351"/>
      <c r="AF78" s="351"/>
      <c r="AG78" s="351"/>
      <c r="AH78" s="351"/>
      <c r="AI78" s="351"/>
      <c r="AJ78" s="351"/>
      <c r="AK78" s="351"/>
      <c r="AL78" s="352"/>
      <c r="AM78" s="353">
        <v>210</v>
      </c>
      <c r="AN78" s="354"/>
      <c r="AO78" s="354"/>
      <c r="AP78" s="354"/>
      <c r="AQ78" s="354"/>
      <c r="AR78" s="354"/>
      <c r="AS78" s="354"/>
      <c r="AT78" s="354"/>
      <c r="AU78" s="355"/>
      <c r="AV78" s="356">
        <f>AD78*AM78</f>
        <v>19740</v>
      </c>
      <c r="AW78" s="357"/>
      <c r="AX78" s="357"/>
      <c r="AY78" s="357"/>
      <c r="AZ78" s="357"/>
      <c r="BA78" s="357"/>
      <c r="BB78" s="357"/>
      <c r="BC78" s="357"/>
      <c r="BD78" s="357"/>
      <c r="BE78" s="358"/>
    </row>
    <row r="79" spans="1:57">
      <c r="A79" s="347"/>
      <c r="B79" s="348"/>
      <c r="C79" s="349"/>
      <c r="D79" s="341" t="s">
        <v>363</v>
      </c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3"/>
      <c r="AD79" s="350">
        <v>1</v>
      </c>
      <c r="AE79" s="351"/>
      <c r="AF79" s="351"/>
      <c r="AG79" s="351"/>
      <c r="AH79" s="351"/>
      <c r="AI79" s="351"/>
      <c r="AJ79" s="351"/>
      <c r="AK79" s="351"/>
      <c r="AL79" s="352"/>
      <c r="AM79" s="353">
        <v>416.44</v>
      </c>
      <c r="AN79" s="354"/>
      <c r="AO79" s="354"/>
      <c r="AP79" s="354"/>
      <c r="AQ79" s="354"/>
      <c r="AR79" s="354"/>
      <c r="AS79" s="354"/>
      <c r="AT79" s="354"/>
      <c r="AU79" s="355"/>
      <c r="AV79" s="356">
        <v>416.44</v>
      </c>
      <c r="AW79" s="357"/>
      <c r="AX79" s="357"/>
      <c r="AY79" s="357"/>
      <c r="AZ79" s="357"/>
      <c r="BA79" s="357"/>
      <c r="BB79" s="357"/>
      <c r="BC79" s="357"/>
      <c r="BD79" s="357"/>
      <c r="BE79" s="358"/>
    </row>
    <row r="80" spans="1:57" ht="13.5" hidden="1" customHeight="1">
      <c r="A80" s="347"/>
      <c r="B80" s="348"/>
      <c r="C80" s="349"/>
      <c r="D80" s="341" t="s">
        <v>151</v>
      </c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3"/>
      <c r="AD80" s="350"/>
      <c r="AE80" s="351"/>
      <c r="AF80" s="351"/>
      <c r="AG80" s="351"/>
      <c r="AH80" s="351"/>
      <c r="AI80" s="351"/>
      <c r="AJ80" s="351"/>
      <c r="AK80" s="351"/>
      <c r="AL80" s="352"/>
      <c r="AM80" s="353" t="s">
        <v>152</v>
      </c>
      <c r="AN80" s="354"/>
      <c r="AO80" s="354"/>
      <c r="AP80" s="354"/>
      <c r="AQ80" s="354"/>
      <c r="AR80" s="354"/>
      <c r="AS80" s="354"/>
      <c r="AT80" s="354"/>
      <c r="AU80" s="355"/>
      <c r="AV80" s="356">
        <f>AV71</f>
        <v>0</v>
      </c>
      <c r="AW80" s="357"/>
      <c r="AX80" s="357"/>
      <c r="AY80" s="357"/>
      <c r="AZ80" s="357"/>
      <c r="BA80" s="357"/>
      <c r="BB80" s="357"/>
      <c r="BC80" s="357"/>
      <c r="BD80" s="357"/>
      <c r="BE80" s="358"/>
    </row>
    <row r="81" spans="1:57" hidden="1">
      <c r="A81" s="347"/>
      <c r="B81" s="348"/>
      <c r="C81" s="349"/>
      <c r="D81" s="341" t="s">
        <v>151</v>
      </c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3"/>
      <c r="AD81" s="350"/>
      <c r="AE81" s="351"/>
      <c r="AF81" s="351"/>
      <c r="AG81" s="351"/>
      <c r="AH81" s="351"/>
      <c r="AI81" s="351"/>
      <c r="AJ81" s="351"/>
      <c r="AK81" s="351"/>
      <c r="AL81" s="352"/>
      <c r="AM81" s="353" t="s">
        <v>152</v>
      </c>
      <c r="AN81" s="354"/>
      <c r="AO81" s="354"/>
      <c r="AP81" s="354"/>
      <c r="AQ81" s="354"/>
      <c r="AR81" s="354"/>
      <c r="AS81" s="354"/>
      <c r="AT81" s="354"/>
      <c r="AU81" s="355"/>
      <c r="AV81" s="356">
        <f>AV72</f>
        <v>0</v>
      </c>
      <c r="AW81" s="357"/>
      <c r="AX81" s="357"/>
      <c r="AY81" s="357"/>
      <c r="AZ81" s="357"/>
      <c r="BA81" s="357"/>
      <c r="BB81" s="357"/>
      <c r="BC81" s="357"/>
      <c r="BD81" s="357"/>
      <c r="BE81" s="358"/>
    </row>
    <row r="82" spans="1:57" ht="13.5" hidden="1" customHeight="1">
      <c r="A82" s="347"/>
      <c r="B82" s="348"/>
      <c r="C82" s="349"/>
      <c r="D82" s="341" t="s">
        <v>151</v>
      </c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3"/>
      <c r="AD82" s="350"/>
      <c r="AE82" s="351"/>
      <c r="AF82" s="351"/>
      <c r="AG82" s="351"/>
      <c r="AH82" s="351"/>
      <c r="AI82" s="351"/>
      <c r="AJ82" s="351"/>
      <c r="AK82" s="351"/>
      <c r="AL82" s="352"/>
      <c r="AM82" s="353" t="s">
        <v>152</v>
      </c>
      <c r="AN82" s="354"/>
      <c r="AO82" s="354"/>
      <c r="AP82" s="354"/>
      <c r="AQ82" s="354"/>
      <c r="AR82" s="354"/>
      <c r="AS82" s="354"/>
      <c r="AT82" s="354"/>
      <c r="AU82" s="355"/>
      <c r="AV82" s="356">
        <f>AV73</f>
        <v>0</v>
      </c>
      <c r="AW82" s="357"/>
      <c r="AX82" s="357"/>
      <c r="AY82" s="357"/>
      <c r="AZ82" s="357"/>
      <c r="BA82" s="357"/>
      <c r="BB82" s="357"/>
      <c r="BC82" s="357"/>
      <c r="BD82" s="357"/>
      <c r="BE82" s="358"/>
    </row>
    <row r="83" spans="1:57" hidden="1">
      <c r="A83" s="347"/>
      <c r="B83" s="348"/>
      <c r="C83" s="349"/>
      <c r="D83" s="341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3"/>
      <c r="AD83" s="350"/>
      <c r="AE83" s="351"/>
      <c r="AF83" s="351"/>
      <c r="AG83" s="351"/>
      <c r="AH83" s="351"/>
      <c r="AI83" s="351"/>
      <c r="AJ83" s="351"/>
      <c r="AK83" s="351"/>
      <c r="AL83" s="352"/>
      <c r="AM83" s="353"/>
      <c r="AN83" s="354"/>
      <c r="AO83" s="354"/>
      <c r="AP83" s="354"/>
      <c r="AQ83" s="354"/>
      <c r="AR83" s="354"/>
      <c r="AS83" s="354"/>
      <c r="AT83" s="354"/>
      <c r="AU83" s="355"/>
      <c r="AV83" s="356"/>
      <c r="AW83" s="357"/>
      <c r="AX83" s="357"/>
      <c r="AY83" s="357"/>
      <c r="AZ83" s="357"/>
      <c r="BA83" s="357"/>
      <c r="BB83" s="357"/>
      <c r="BC83" s="357"/>
      <c r="BD83" s="357"/>
      <c r="BE83" s="358"/>
    </row>
  </sheetData>
  <mergeCells count="294">
    <mergeCell ref="A83:C83"/>
    <mergeCell ref="D83:AC83"/>
    <mergeCell ref="AD83:AL83"/>
    <mergeCell ref="AM83:AU83"/>
    <mergeCell ref="AV83:BE83"/>
    <mergeCell ref="AX10:BE10"/>
    <mergeCell ref="A11:C11"/>
    <mergeCell ref="D11:S11"/>
    <mergeCell ref="T11:AE11"/>
    <mergeCell ref="AF11:AN11"/>
    <mergeCell ref="AO11:AW11"/>
    <mergeCell ref="AX11:BE11"/>
    <mergeCell ref="A13:C13"/>
    <mergeCell ref="D13:S13"/>
    <mergeCell ref="T13:AE13"/>
    <mergeCell ref="AF13:AN13"/>
    <mergeCell ref="AO13:AW13"/>
    <mergeCell ref="AX13:BE13"/>
    <mergeCell ref="A12:C12"/>
    <mergeCell ref="D12:S12"/>
    <mergeCell ref="T12:AE12"/>
    <mergeCell ref="AF12:AN12"/>
    <mergeCell ref="AO12:AW12"/>
    <mergeCell ref="AX12:BE12"/>
    <mergeCell ref="A2:BE2"/>
    <mergeCell ref="L4:BE4"/>
    <mergeCell ref="A6:T6"/>
    <mergeCell ref="U6:BE6"/>
    <mergeCell ref="A8:BE8"/>
    <mergeCell ref="A10:C10"/>
    <mergeCell ref="D10:S10"/>
    <mergeCell ref="T10:AE10"/>
    <mergeCell ref="AF10:AN10"/>
    <mergeCell ref="AO10:AW10"/>
    <mergeCell ref="A16:BE16"/>
    <mergeCell ref="A18:C18"/>
    <mergeCell ref="D18:AC18"/>
    <mergeCell ref="AD18:AL18"/>
    <mergeCell ref="AM18:AU18"/>
    <mergeCell ref="AV18:BE18"/>
    <mergeCell ref="A14:C14"/>
    <mergeCell ref="D14:S14"/>
    <mergeCell ref="T14:AE14"/>
    <mergeCell ref="AF14:AN14"/>
    <mergeCell ref="AO14:AW14"/>
    <mergeCell ref="AX14:BE14"/>
    <mergeCell ref="A19:C19"/>
    <mergeCell ref="D19:AC19"/>
    <mergeCell ref="AD19:AL19"/>
    <mergeCell ref="AM19:AU19"/>
    <mergeCell ref="AV19:BE19"/>
    <mergeCell ref="A20:C20"/>
    <mergeCell ref="D20:AC20"/>
    <mergeCell ref="AD20:AL20"/>
    <mergeCell ref="AM20:AU20"/>
    <mergeCell ref="AV20:BE20"/>
    <mergeCell ref="A21:C21"/>
    <mergeCell ref="D21:AC21"/>
    <mergeCell ref="AD21:AL21"/>
    <mergeCell ref="AM21:AU21"/>
    <mergeCell ref="AV21:BE21"/>
    <mergeCell ref="A22:C22"/>
    <mergeCell ref="D22:AC22"/>
    <mergeCell ref="AD22:AL22"/>
    <mergeCell ref="AM22:AU22"/>
    <mergeCell ref="AV22:BE22"/>
    <mergeCell ref="A27:C27"/>
    <mergeCell ref="D27:S27"/>
    <mergeCell ref="T27:AE27"/>
    <mergeCell ref="AF27:AN27"/>
    <mergeCell ref="AO27:AW27"/>
    <mergeCell ref="AX27:BE27"/>
    <mergeCell ref="A24:BE24"/>
    <mergeCell ref="A26:C26"/>
    <mergeCell ref="D26:S26"/>
    <mergeCell ref="T26:AE26"/>
    <mergeCell ref="AF26:AN26"/>
    <mergeCell ref="AO26:AW26"/>
    <mergeCell ref="AX26:BE26"/>
    <mergeCell ref="A29:C29"/>
    <mergeCell ref="D29:S29"/>
    <mergeCell ref="T29:AE29"/>
    <mergeCell ref="AF29:AN29"/>
    <mergeCell ref="AO29:AW29"/>
    <mergeCell ref="AX29:BE29"/>
    <mergeCell ref="A28:C28"/>
    <mergeCell ref="D28:S28"/>
    <mergeCell ref="T28:AE28"/>
    <mergeCell ref="AF28:AN28"/>
    <mergeCell ref="AO28:AW28"/>
    <mergeCell ref="AX28:BE28"/>
    <mergeCell ref="A32:BE32"/>
    <mergeCell ref="A34:C34"/>
    <mergeCell ref="D34:AC34"/>
    <mergeCell ref="AD34:AL34"/>
    <mergeCell ref="AM34:AU34"/>
    <mergeCell ref="AV34:BE34"/>
    <mergeCell ref="A30:C30"/>
    <mergeCell ref="D30:S30"/>
    <mergeCell ref="T30:AE30"/>
    <mergeCell ref="AF30:AN30"/>
    <mergeCell ref="AO30:AW30"/>
    <mergeCell ref="AX30:BE30"/>
    <mergeCell ref="A35:C35"/>
    <mergeCell ref="D35:AC35"/>
    <mergeCell ref="AD35:AL35"/>
    <mergeCell ref="AM35:AU35"/>
    <mergeCell ref="AV35:BE35"/>
    <mergeCell ref="A36:C36"/>
    <mergeCell ref="D36:AC36"/>
    <mergeCell ref="AD36:AL36"/>
    <mergeCell ref="AM36:AU36"/>
    <mergeCell ref="AV36:BE36"/>
    <mergeCell ref="A40:BE40"/>
    <mergeCell ref="A42:C42"/>
    <mergeCell ref="D42:AC42"/>
    <mergeCell ref="AD42:AL42"/>
    <mergeCell ref="AM42:AU42"/>
    <mergeCell ref="AV42:BE42"/>
    <mergeCell ref="A37:C37"/>
    <mergeCell ref="D37:AC37"/>
    <mergeCell ref="AD37:AL37"/>
    <mergeCell ref="AM37:AU37"/>
    <mergeCell ref="AV37:BE37"/>
    <mergeCell ref="A38:C38"/>
    <mergeCell ref="D38:AC38"/>
    <mergeCell ref="AD38:AL38"/>
    <mergeCell ref="AM38:AU38"/>
    <mergeCell ref="AV38:BE38"/>
    <mergeCell ref="A43:C43"/>
    <mergeCell ref="D43:AC43"/>
    <mergeCell ref="AD43:AL43"/>
    <mergeCell ref="AM43:AU43"/>
    <mergeCell ref="AV43:BE43"/>
    <mergeCell ref="A44:C44"/>
    <mergeCell ref="D44:AC44"/>
    <mergeCell ref="AD44:AL44"/>
    <mergeCell ref="AM44:AU44"/>
    <mergeCell ref="AV44:BE44"/>
    <mergeCell ref="A45:C45"/>
    <mergeCell ref="D45:AC45"/>
    <mergeCell ref="AD45:AL45"/>
    <mergeCell ref="AM45:AU45"/>
    <mergeCell ref="AV45:BE45"/>
    <mergeCell ref="A55:C55"/>
    <mergeCell ref="D55:AC55"/>
    <mergeCell ref="AD55:AL55"/>
    <mergeCell ref="AM55:AU55"/>
    <mergeCell ref="AV55:BE55"/>
    <mergeCell ref="A46:C46"/>
    <mergeCell ref="D46:AC46"/>
    <mergeCell ref="AD46:AL46"/>
    <mergeCell ref="AM46:AU46"/>
    <mergeCell ref="AV46:BE46"/>
    <mergeCell ref="A47:C47"/>
    <mergeCell ref="D47:AC47"/>
    <mergeCell ref="AD47:AL47"/>
    <mergeCell ref="AM47:AU47"/>
    <mergeCell ref="AV47:BE47"/>
    <mergeCell ref="A48:C48"/>
    <mergeCell ref="D48:AC48"/>
    <mergeCell ref="AD48:AL48"/>
    <mergeCell ref="AM48:AU48"/>
    <mergeCell ref="A65:C65"/>
    <mergeCell ref="D65:AL65"/>
    <mergeCell ref="AM65:AU65"/>
    <mergeCell ref="AV65:BE65"/>
    <mergeCell ref="A67:BE67"/>
    <mergeCell ref="A69:C69"/>
    <mergeCell ref="D69:AC69"/>
    <mergeCell ref="AD69:AL69"/>
    <mergeCell ref="AM69:AU69"/>
    <mergeCell ref="AV69:BE69"/>
    <mergeCell ref="A70:C70"/>
    <mergeCell ref="D70:AC70"/>
    <mergeCell ref="AD70:AL70"/>
    <mergeCell ref="AM70:AU70"/>
    <mergeCell ref="AV70:BE70"/>
    <mergeCell ref="A71:C71"/>
    <mergeCell ref="D71:AC71"/>
    <mergeCell ref="AD71:AL71"/>
    <mergeCell ref="AM71:AU71"/>
    <mergeCell ref="AV71:BE71"/>
    <mergeCell ref="D74:AC74"/>
    <mergeCell ref="AD74:AL74"/>
    <mergeCell ref="AM74:AU74"/>
    <mergeCell ref="AV74:BE74"/>
    <mergeCell ref="A73:C73"/>
    <mergeCell ref="D73:AC73"/>
    <mergeCell ref="AD73:AL73"/>
    <mergeCell ref="AM73:AU73"/>
    <mergeCell ref="AV73:BE73"/>
    <mergeCell ref="AV48:BE48"/>
    <mergeCell ref="A49:C49"/>
    <mergeCell ref="D49:AC49"/>
    <mergeCell ref="AD49:AL49"/>
    <mergeCell ref="AM49:AU49"/>
    <mergeCell ref="AV49:BE49"/>
    <mergeCell ref="A50:C50"/>
    <mergeCell ref="D50:AC50"/>
    <mergeCell ref="AD50:AL50"/>
    <mergeCell ref="AM50:AU50"/>
    <mergeCell ref="AV50:BE50"/>
    <mergeCell ref="AD54:AL54"/>
    <mergeCell ref="AM54:AU54"/>
    <mergeCell ref="AV54:BE54"/>
    <mergeCell ref="A51:C51"/>
    <mergeCell ref="D51:AC51"/>
    <mergeCell ref="AD51:AL51"/>
    <mergeCell ref="AM51:AU51"/>
    <mergeCell ref="AV51:BE51"/>
    <mergeCell ref="A52:C52"/>
    <mergeCell ref="D52:AC52"/>
    <mergeCell ref="AD52:AL52"/>
    <mergeCell ref="AM52:AU52"/>
    <mergeCell ref="AV52:BE52"/>
    <mergeCell ref="A61:C61"/>
    <mergeCell ref="D61:AL61"/>
    <mergeCell ref="AM61:AU61"/>
    <mergeCell ref="AV61:BE61"/>
    <mergeCell ref="A62:C62"/>
    <mergeCell ref="D62:AL62"/>
    <mergeCell ref="AM62:AU62"/>
    <mergeCell ref="A53:C53"/>
    <mergeCell ref="D53:AC53"/>
    <mergeCell ref="AD53:AL53"/>
    <mergeCell ref="AM53:AU53"/>
    <mergeCell ref="AV53:BE53"/>
    <mergeCell ref="AV62:BE62"/>
    <mergeCell ref="A57:BE57"/>
    <mergeCell ref="A59:C59"/>
    <mergeCell ref="D59:AL59"/>
    <mergeCell ref="AM59:AU59"/>
    <mergeCell ref="AV59:BE59"/>
    <mergeCell ref="A60:C60"/>
    <mergeCell ref="D60:AL60"/>
    <mergeCell ref="AM60:AU60"/>
    <mergeCell ref="AV60:BE60"/>
    <mergeCell ref="A54:C54"/>
    <mergeCell ref="D54:AC54"/>
    <mergeCell ref="A80:C80"/>
    <mergeCell ref="D80:AC80"/>
    <mergeCell ref="AD80:AL80"/>
    <mergeCell ref="AM80:AU80"/>
    <mergeCell ref="AV80:BE80"/>
    <mergeCell ref="A63:C63"/>
    <mergeCell ref="D63:AL63"/>
    <mergeCell ref="AM63:AU63"/>
    <mergeCell ref="AV63:BE63"/>
    <mergeCell ref="A64:C64"/>
    <mergeCell ref="D64:AL64"/>
    <mergeCell ref="AM64:AU64"/>
    <mergeCell ref="AV64:BE64"/>
    <mergeCell ref="A72:C72"/>
    <mergeCell ref="D72:AC72"/>
    <mergeCell ref="AD72:AL72"/>
    <mergeCell ref="AM72:AU72"/>
    <mergeCell ref="AV72:BE72"/>
    <mergeCell ref="A75:C75"/>
    <mergeCell ref="D75:AC75"/>
    <mergeCell ref="AD75:AL75"/>
    <mergeCell ref="AM75:AU75"/>
    <mergeCell ref="AV75:BE75"/>
    <mergeCell ref="A74:C74"/>
    <mergeCell ref="AV81:BE81"/>
    <mergeCell ref="AM81:AU81"/>
    <mergeCell ref="AD81:AL81"/>
    <mergeCell ref="D81:AC81"/>
    <mergeCell ref="A81:C81"/>
    <mergeCell ref="A82:C82"/>
    <mergeCell ref="D82:AC82"/>
    <mergeCell ref="AD82:AL82"/>
    <mergeCell ref="AM82:AU82"/>
    <mergeCell ref="AV82:BE82"/>
    <mergeCell ref="A76:C76"/>
    <mergeCell ref="D76:AC76"/>
    <mergeCell ref="AD76:AL76"/>
    <mergeCell ref="AM76:AU76"/>
    <mergeCell ref="AV76:BE76"/>
    <mergeCell ref="A77:C77"/>
    <mergeCell ref="D77:AC77"/>
    <mergeCell ref="AD77:AL77"/>
    <mergeCell ref="AM77:AU77"/>
    <mergeCell ref="AV77:BE77"/>
    <mergeCell ref="A78:C78"/>
    <mergeCell ref="D78:AC78"/>
    <mergeCell ref="AD78:AL78"/>
    <mergeCell ref="AM78:AU78"/>
    <mergeCell ref="AV78:BE78"/>
    <mergeCell ref="A79:C79"/>
    <mergeCell ref="D79:AC79"/>
    <mergeCell ref="AD79:AL79"/>
    <mergeCell ref="AM79:AU79"/>
    <mergeCell ref="AV79:BE7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38" sqref="C3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7" ht="10.9" customHeight="1">
      <c r="A1" s="153" t="s">
        <v>75</v>
      </c>
      <c r="B1" s="153"/>
      <c r="C1" s="153"/>
      <c r="D1" s="153"/>
      <c r="E1" s="153"/>
      <c r="F1" s="153"/>
      <c r="G1" s="153"/>
    </row>
    <row r="2" spans="1:7" ht="11.45" customHeight="1">
      <c r="A2" s="153" t="s">
        <v>76</v>
      </c>
      <c r="B2" s="153"/>
      <c r="C2" s="153"/>
      <c r="D2" s="153"/>
      <c r="E2" s="153"/>
      <c r="F2" s="153"/>
      <c r="G2" s="153"/>
    </row>
    <row r="3" spans="1:7" ht="11.45" customHeight="1">
      <c r="A3" s="153" t="s">
        <v>74</v>
      </c>
      <c r="B3" s="153"/>
      <c r="C3" s="153"/>
      <c r="D3" s="153"/>
      <c r="E3" s="153"/>
      <c r="F3" s="153"/>
      <c r="G3" s="153"/>
    </row>
    <row r="5" spans="1:7" ht="15.75">
      <c r="A5" s="154" t="s">
        <v>77</v>
      </c>
      <c r="B5" s="154"/>
      <c r="C5" s="154"/>
      <c r="D5" s="154"/>
      <c r="E5" s="154"/>
      <c r="F5" s="154"/>
      <c r="G5" s="154"/>
    </row>
    <row r="6" spans="1:7">
      <c r="B6" s="25"/>
      <c r="C6" s="26" t="s">
        <v>31</v>
      </c>
      <c r="D6" s="27"/>
      <c r="E6" s="28"/>
      <c r="F6" s="29"/>
    </row>
    <row r="7" spans="1:7">
      <c r="B7" s="25"/>
      <c r="C7" s="30"/>
      <c r="D7" s="31"/>
    </row>
    <row r="8" spans="1:7">
      <c r="B8" s="32"/>
      <c r="C8" s="32"/>
      <c r="D8" s="32"/>
      <c r="E8" s="32"/>
      <c r="F8" s="32"/>
      <c r="G8" s="32"/>
    </row>
    <row r="9" spans="1:7" ht="30">
      <c r="A9" s="33" t="s">
        <v>78</v>
      </c>
      <c r="B9" s="155" t="s">
        <v>79</v>
      </c>
      <c r="C9" s="156"/>
      <c r="D9" s="155" t="s">
        <v>80</v>
      </c>
      <c r="E9" s="157"/>
      <c r="F9" s="157"/>
      <c r="G9" s="156"/>
    </row>
    <row r="10" spans="1:7" ht="15">
      <c r="A10" s="34">
        <v>1</v>
      </c>
      <c r="B10" s="158">
        <v>2</v>
      </c>
      <c r="C10" s="159"/>
      <c r="D10" s="158">
        <v>3</v>
      </c>
      <c r="E10" s="160"/>
      <c r="F10" s="160"/>
      <c r="G10" s="159"/>
    </row>
    <row r="11" spans="1:7" ht="14.25">
      <c r="A11" s="35">
        <v>1</v>
      </c>
      <c r="B11" s="161" t="s">
        <v>81</v>
      </c>
      <c r="C11" s="162"/>
      <c r="D11" s="163">
        <f>D13+D16</f>
        <v>0</v>
      </c>
      <c r="E11" s="164"/>
      <c r="F11" s="164"/>
      <c r="G11" s="165"/>
    </row>
    <row r="12" spans="1:7" ht="15">
      <c r="A12" s="166" t="s">
        <v>82</v>
      </c>
      <c r="B12" s="168" t="s">
        <v>6</v>
      </c>
      <c r="C12" s="169"/>
      <c r="D12" s="170"/>
      <c r="E12" s="171"/>
      <c r="F12" s="171"/>
      <c r="G12" s="172"/>
    </row>
    <row r="13" spans="1:7" ht="15">
      <c r="A13" s="167"/>
      <c r="B13" s="173" t="s">
        <v>83</v>
      </c>
      <c r="C13" s="174"/>
      <c r="D13" s="175"/>
      <c r="E13" s="176"/>
      <c r="F13" s="176"/>
      <c r="G13" s="177"/>
    </row>
    <row r="14" spans="1:7" ht="15">
      <c r="A14" s="166"/>
      <c r="B14" s="178" t="s">
        <v>7</v>
      </c>
      <c r="C14" s="179"/>
      <c r="D14" s="170"/>
      <c r="E14" s="171"/>
      <c r="F14" s="171"/>
      <c r="G14" s="172"/>
    </row>
    <row r="15" spans="1:7" ht="15">
      <c r="A15" s="167"/>
      <c r="B15" s="180" t="s">
        <v>84</v>
      </c>
      <c r="C15" s="181"/>
      <c r="D15" s="175"/>
      <c r="E15" s="176"/>
      <c r="F15" s="176"/>
      <c r="G15" s="177"/>
    </row>
    <row r="16" spans="1:7" ht="15">
      <c r="A16" s="36" t="s">
        <v>85</v>
      </c>
      <c r="B16" s="182" t="s">
        <v>86</v>
      </c>
      <c r="C16" s="183"/>
      <c r="D16" s="184"/>
      <c r="E16" s="185"/>
      <c r="F16" s="185"/>
      <c r="G16" s="186"/>
    </row>
    <row r="17" spans="1:7" ht="15">
      <c r="A17" s="166"/>
      <c r="B17" s="178" t="s">
        <v>7</v>
      </c>
      <c r="C17" s="179"/>
      <c r="D17" s="170"/>
      <c r="E17" s="171"/>
      <c r="F17" s="171"/>
      <c r="G17" s="172"/>
    </row>
    <row r="18" spans="1:7" ht="15">
      <c r="A18" s="167"/>
      <c r="B18" s="180" t="s">
        <v>84</v>
      </c>
      <c r="C18" s="181"/>
      <c r="D18" s="175"/>
      <c r="E18" s="176"/>
      <c r="F18" s="176"/>
      <c r="G18" s="177"/>
    </row>
    <row r="19" spans="1:7" ht="15">
      <c r="A19" s="36">
        <v>2</v>
      </c>
      <c r="B19" s="161" t="s">
        <v>87</v>
      </c>
      <c r="C19" s="162"/>
      <c r="D19" s="184">
        <f>D21+D25+D26+D27</f>
        <v>0</v>
      </c>
      <c r="E19" s="185"/>
      <c r="F19" s="185"/>
      <c r="G19" s="186"/>
    </row>
    <row r="20" spans="1:7" ht="15">
      <c r="A20" s="166" t="s">
        <v>88</v>
      </c>
      <c r="B20" s="168" t="s">
        <v>6</v>
      </c>
      <c r="C20" s="169"/>
      <c r="D20" s="170"/>
      <c r="E20" s="171"/>
      <c r="F20" s="171"/>
      <c r="G20" s="172"/>
    </row>
    <row r="21" spans="1:7" ht="15">
      <c r="A21" s="167"/>
      <c r="B21" s="173" t="s">
        <v>89</v>
      </c>
      <c r="C21" s="174"/>
      <c r="D21" s="175">
        <f>D23+D24</f>
        <v>0</v>
      </c>
      <c r="E21" s="176"/>
      <c r="F21" s="176"/>
      <c r="G21" s="177"/>
    </row>
    <row r="22" spans="1:7" ht="15">
      <c r="A22" s="166"/>
      <c r="B22" s="187" t="s">
        <v>7</v>
      </c>
      <c r="C22" s="188"/>
      <c r="D22" s="170"/>
      <c r="E22" s="171"/>
      <c r="F22" s="171"/>
      <c r="G22" s="172"/>
    </row>
    <row r="23" spans="1:7" ht="15">
      <c r="A23" s="167"/>
      <c r="B23" s="189" t="s">
        <v>90</v>
      </c>
      <c r="C23" s="190"/>
      <c r="D23" s="175"/>
      <c r="E23" s="176"/>
      <c r="F23" s="176"/>
      <c r="G23" s="177"/>
    </row>
    <row r="24" spans="1:7" ht="15">
      <c r="A24" s="36"/>
      <c r="B24" s="191" t="s">
        <v>91</v>
      </c>
      <c r="C24" s="192"/>
      <c r="D24" s="184"/>
      <c r="E24" s="185"/>
      <c r="F24" s="185"/>
      <c r="G24" s="186"/>
    </row>
    <row r="25" spans="1:7" ht="15">
      <c r="A25" s="36" t="s">
        <v>92</v>
      </c>
      <c r="B25" s="182" t="s">
        <v>93</v>
      </c>
      <c r="C25" s="183"/>
      <c r="D25" s="184"/>
      <c r="E25" s="185"/>
      <c r="F25" s="185"/>
      <c r="G25" s="186"/>
    </row>
    <row r="26" spans="1:7" ht="15">
      <c r="A26" s="36" t="s">
        <v>94</v>
      </c>
      <c r="B26" s="182" t="s">
        <v>95</v>
      </c>
      <c r="C26" s="183"/>
      <c r="D26" s="184"/>
      <c r="E26" s="185"/>
      <c r="F26" s="185"/>
      <c r="G26" s="186"/>
    </row>
    <row r="27" spans="1:7" ht="15">
      <c r="A27" s="36" t="s">
        <v>96</v>
      </c>
      <c r="B27" s="182" t="s">
        <v>97</v>
      </c>
      <c r="C27" s="183"/>
      <c r="D27" s="184"/>
      <c r="E27" s="185"/>
      <c r="F27" s="185"/>
      <c r="G27" s="186"/>
    </row>
    <row r="28" spans="1:7" ht="15">
      <c r="A28" s="36">
        <v>3</v>
      </c>
      <c r="B28" s="161" t="s">
        <v>98</v>
      </c>
      <c r="C28" s="162"/>
      <c r="D28" s="184">
        <f>D30+D31</f>
        <v>0</v>
      </c>
      <c r="E28" s="185"/>
      <c r="F28" s="185"/>
      <c r="G28" s="186"/>
    </row>
    <row r="29" spans="1:7" ht="15">
      <c r="A29" s="166" t="s">
        <v>99</v>
      </c>
      <c r="B29" s="168" t="s">
        <v>6</v>
      </c>
      <c r="C29" s="169"/>
      <c r="D29" s="170"/>
      <c r="E29" s="171"/>
      <c r="F29" s="171"/>
      <c r="G29" s="172"/>
    </row>
    <row r="30" spans="1:7" ht="15">
      <c r="A30" s="167"/>
      <c r="B30" s="173" t="s">
        <v>100</v>
      </c>
      <c r="C30" s="174"/>
      <c r="D30" s="175"/>
      <c r="E30" s="176"/>
      <c r="F30" s="176"/>
      <c r="G30" s="177"/>
    </row>
    <row r="31" spans="1:7" ht="15">
      <c r="A31" s="36" t="s">
        <v>101</v>
      </c>
      <c r="B31" s="182" t="s">
        <v>102</v>
      </c>
      <c r="C31" s="183"/>
      <c r="D31" s="184"/>
      <c r="E31" s="185"/>
      <c r="F31" s="185"/>
      <c r="G31" s="186"/>
    </row>
    <row r="32" spans="1:7" ht="15">
      <c r="A32" s="166"/>
      <c r="B32" s="178" t="s">
        <v>7</v>
      </c>
      <c r="C32" s="179"/>
      <c r="D32" s="170"/>
      <c r="E32" s="171"/>
      <c r="F32" s="171"/>
      <c r="G32" s="172"/>
    </row>
    <row r="33" spans="1:7" ht="15">
      <c r="A33" s="167"/>
      <c r="B33" s="180" t="s">
        <v>103</v>
      </c>
      <c r="C33" s="181"/>
      <c r="D33" s="175"/>
      <c r="E33" s="176"/>
      <c r="F33" s="176"/>
      <c r="G33" s="177"/>
    </row>
  </sheetData>
  <mergeCells count="58">
    <mergeCell ref="B31:C31"/>
    <mergeCell ref="D31:G31"/>
    <mergeCell ref="A32:A33"/>
    <mergeCell ref="B32:C32"/>
    <mergeCell ref="D32:G33"/>
    <mergeCell ref="B33:C33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24:C24"/>
    <mergeCell ref="D24:G24"/>
    <mergeCell ref="B25:C25"/>
    <mergeCell ref="D25:G25"/>
    <mergeCell ref="B26:C26"/>
    <mergeCell ref="D26:G26"/>
    <mergeCell ref="A20:A21"/>
    <mergeCell ref="B20:C20"/>
    <mergeCell ref="D20:G20"/>
    <mergeCell ref="B21:C21"/>
    <mergeCell ref="D21:G21"/>
    <mergeCell ref="A22:A23"/>
    <mergeCell ref="B22:C22"/>
    <mergeCell ref="D22:G22"/>
    <mergeCell ref="B23:C23"/>
    <mergeCell ref="D23:G23"/>
    <mergeCell ref="A17:A18"/>
    <mergeCell ref="B17:C17"/>
    <mergeCell ref="D17:G18"/>
    <mergeCell ref="B18:C18"/>
    <mergeCell ref="B19:C19"/>
    <mergeCell ref="D19:G19"/>
    <mergeCell ref="A14:A15"/>
    <mergeCell ref="B14:C14"/>
    <mergeCell ref="D14:G15"/>
    <mergeCell ref="B15:C15"/>
    <mergeCell ref="B16:C16"/>
    <mergeCell ref="D16:G16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2:G2"/>
    <mergeCell ref="A3:G3"/>
    <mergeCell ref="A5:G5"/>
    <mergeCell ref="B9:C9"/>
    <mergeCell ref="D9:G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view="pageBreakPreview" topLeftCell="A25" zoomScaleSheetLayoutView="100" workbookViewId="0">
      <selection activeCell="H52" sqref="H52:I52"/>
    </sheetView>
  </sheetViews>
  <sheetFormatPr defaultColWidth="9.140625" defaultRowHeight="15.75"/>
  <cols>
    <col min="1" max="4" width="11.28515625" style="5" customWidth="1"/>
    <col min="5" max="5" width="15.85546875" style="5" customWidth="1"/>
    <col min="6" max="6" width="6.140625" style="5" customWidth="1"/>
    <col min="7" max="7" width="13.140625" style="5" customWidth="1"/>
    <col min="8" max="8" width="6.140625" style="5" customWidth="1"/>
    <col min="9" max="9" width="11.42578125" style="5" customWidth="1"/>
    <col min="10" max="10" width="6.140625" style="5" customWidth="1"/>
    <col min="11" max="11" width="15.7109375" style="5" customWidth="1"/>
    <col min="12" max="16" width="6.140625" style="5" hidden="1" customWidth="1"/>
    <col min="17" max="17" width="7.7109375" style="5" hidden="1" customWidth="1"/>
    <col min="18" max="18" width="7.85546875" style="5" customWidth="1"/>
    <col min="19" max="20" width="6.140625" style="5" customWidth="1"/>
    <col min="21" max="21" width="7.7109375" style="5" customWidth="1"/>
    <col min="22" max="25" width="6.140625" style="5" customWidth="1"/>
    <col min="26" max="72" width="7.140625" style="5" customWidth="1"/>
    <col min="73" max="16384" width="9.140625" style="5"/>
  </cols>
  <sheetData>
    <row r="1" spans="1:59" ht="11.45" customHeight="1">
      <c r="A1" s="154" t="s">
        <v>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59" ht="16.5" customHeight="1">
      <c r="A2" s="154" t="s">
        <v>350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59" ht="11.45" customHeight="1">
      <c r="A3" s="229" t="s">
        <v>5</v>
      </c>
      <c r="B3" s="229"/>
      <c r="C3" s="229"/>
      <c r="D3" s="229"/>
      <c r="E3" s="229"/>
      <c r="F3" s="229" t="s">
        <v>23</v>
      </c>
      <c r="G3" s="229" t="s">
        <v>24</v>
      </c>
      <c r="H3" s="230" t="s">
        <v>15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</row>
    <row r="4" spans="1:59" s="1" customFormat="1" ht="12.75">
      <c r="A4" s="229"/>
      <c r="B4" s="229"/>
      <c r="C4" s="229"/>
      <c r="D4" s="229"/>
      <c r="E4" s="229"/>
      <c r="F4" s="229"/>
      <c r="G4" s="229"/>
      <c r="H4" s="229" t="s">
        <v>25</v>
      </c>
      <c r="I4" s="229"/>
      <c r="J4" s="233" t="s">
        <v>7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1" customFormat="1" ht="12.75" customHeight="1">
      <c r="A5" s="229"/>
      <c r="B5" s="229"/>
      <c r="C5" s="229"/>
      <c r="D5" s="229"/>
      <c r="E5" s="229"/>
      <c r="F5" s="229"/>
      <c r="G5" s="229"/>
      <c r="H5" s="229"/>
      <c r="I5" s="229"/>
      <c r="J5" s="230" t="s">
        <v>32</v>
      </c>
      <c r="K5" s="231"/>
      <c r="L5" s="231"/>
      <c r="M5" s="231"/>
      <c r="N5" s="231"/>
      <c r="O5" s="231"/>
      <c r="P5" s="231"/>
      <c r="Q5" s="232"/>
      <c r="R5" s="230" t="s">
        <v>29</v>
      </c>
      <c r="S5" s="231"/>
      <c r="T5" s="231"/>
      <c r="U5" s="232"/>
      <c r="V5" s="229" t="s">
        <v>16</v>
      </c>
      <c r="W5" s="229"/>
      <c r="X5" s="229"/>
      <c r="Y5" s="22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" customFormat="1" ht="51.75" customHeight="1">
      <c r="A6" s="229"/>
      <c r="B6" s="229"/>
      <c r="C6" s="229"/>
      <c r="D6" s="229"/>
      <c r="E6" s="229"/>
      <c r="F6" s="229"/>
      <c r="G6" s="229"/>
      <c r="H6" s="229"/>
      <c r="I6" s="229"/>
      <c r="J6" s="235"/>
      <c r="K6" s="236"/>
      <c r="L6" s="236"/>
      <c r="M6" s="236"/>
      <c r="N6" s="236"/>
      <c r="O6" s="236"/>
      <c r="P6" s="236"/>
      <c r="Q6" s="237"/>
      <c r="R6" s="235"/>
      <c r="S6" s="236"/>
      <c r="T6" s="236"/>
      <c r="U6" s="237"/>
      <c r="V6" s="229" t="s">
        <v>27</v>
      </c>
      <c r="W6" s="229"/>
      <c r="X6" s="229" t="s">
        <v>26</v>
      </c>
      <c r="Y6" s="22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1" customFormat="1" ht="72" customHeight="1">
      <c r="A7" s="229"/>
      <c r="B7" s="229"/>
      <c r="C7" s="229"/>
      <c r="D7" s="229"/>
      <c r="E7" s="229"/>
      <c r="F7" s="229"/>
      <c r="G7" s="229"/>
      <c r="H7" s="229"/>
      <c r="I7" s="229"/>
      <c r="J7" s="238"/>
      <c r="K7" s="239"/>
      <c r="L7" s="239"/>
      <c r="M7" s="239"/>
      <c r="N7" s="239"/>
      <c r="O7" s="239"/>
      <c r="P7" s="239"/>
      <c r="Q7" s="240"/>
      <c r="R7" s="229" t="s">
        <v>28</v>
      </c>
      <c r="S7" s="229"/>
      <c r="T7" s="229" t="s">
        <v>21</v>
      </c>
      <c r="U7" s="229"/>
      <c r="V7" s="229"/>
      <c r="W7" s="229"/>
      <c r="X7" s="229"/>
      <c r="Y7" s="22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7.25" customHeight="1">
      <c r="A8" s="241">
        <v>1</v>
      </c>
      <c r="B8" s="241"/>
      <c r="C8" s="241"/>
      <c r="D8" s="241"/>
      <c r="E8" s="242"/>
      <c r="F8" s="89">
        <v>2</v>
      </c>
      <c r="G8" s="89">
        <v>3</v>
      </c>
      <c r="H8" s="243">
        <v>4</v>
      </c>
      <c r="I8" s="243"/>
      <c r="J8" s="226">
        <v>5</v>
      </c>
      <c r="K8" s="227"/>
      <c r="L8" s="227"/>
      <c r="M8" s="227"/>
      <c r="N8" s="227"/>
      <c r="O8" s="227"/>
      <c r="P8" s="227"/>
      <c r="Q8" s="228"/>
      <c r="R8" s="244">
        <v>6</v>
      </c>
      <c r="S8" s="241"/>
      <c r="T8" s="241"/>
      <c r="U8" s="242"/>
      <c r="V8" s="243">
        <v>7</v>
      </c>
      <c r="W8" s="243"/>
      <c r="X8" s="243">
        <v>8</v>
      </c>
      <c r="Y8" s="243"/>
    </row>
    <row r="9" spans="1:59" s="1" customFormat="1" ht="33" customHeight="1">
      <c r="A9" s="245" t="s">
        <v>22</v>
      </c>
      <c r="B9" s="245"/>
      <c r="C9" s="245"/>
      <c r="D9" s="245"/>
      <c r="E9" s="245"/>
      <c r="F9" s="223">
        <v>100</v>
      </c>
      <c r="G9" s="247" t="s">
        <v>63</v>
      </c>
      <c r="H9" s="195">
        <v>3934536</v>
      </c>
      <c r="I9" s="196"/>
      <c r="J9" s="195">
        <f>J11+J12+J20+J21</f>
        <v>3502424</v>
      </c>
      <c r="K9" s="196"/>
      <c r="L9" s="195">
        <f t="shared" ref="L9" si="0">L11+L12+L20+L21</f>
        <v>0</v>
      </c>
      <c r="M9" s="196"/>
      <c r="N9" s="195">
        <f t="shared" ref="N9" si="1">N11+N12+N20+N21</f>
        <v>0</v>
      </c>
      <c r="O9" s="196"/>
      <c r="P9" s="195">
        <f t="shared" ref="P9" si="2">P11+P12+P20+P21</f>
        <v>0</v>
      </c>
      <c r="Q9" s="196"/>
      <c r="R9" s="195">
        <f>R11+R12+R20+R21</f>
        <v>174342</v>
      </c>
      <c r="S9" s="196"/>
      <c r="T9" s="195">
        <f t="shared" ref="T9" si="3">T11+T12+T20+T21</f>
        <v>0</v>
      </c>
      <c r="U9" s="196"/>
      <c r="V9" s="195">
        <v>257770</v>
      </c>
      <c r="W9" s="196"/>
      <c r="X9" s="195">
        <f t="shared" ref="X9" si="4">X11+X12+X20+X21</f>
        <v>0</v>
      </c>
      <c r="Y9" s="19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59" s="1" customFormat="1" ht="33" customHeight="1">
      <c r="A10" s="210" t="s">
        <v>7</v>
      </c>
      <c r="B10" s="210"/>
      <c r="C10" s="210"/>
      <c r="D10" s="210"/>
      <c r="E10" s="221"/>
      <c r="F10" s="246"/>
      <c r="G10" s="248"/>
      <c r="H10" s="197"/>
      <c r="I10" s="198"/>
      <c r="J10" s="197"/>
      <c r="K10" s="198"/>
      <c r="L10" s="197"/>
      <c r="M10" s="198"/>
      <c r="N10" s="197"/>
      <c r="O10" s="198"/>
      <c r="P10" s="197"/>
      <c r="Q10" s="198"/>
      <c r="R10" s="197"/>
      <c r="S10" s="198"/>
      <c r="T10" s="197"/>
      <c r="U10" s="198"/>
      <c r="V10" s="197"/>
      <c r="W10" s="198"/>
      <c r="X10" s="197"/>
      <c r="Y10" s="19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59" s="1" customFormat="1" ht="13.5">
      <c r="A11" s="220" t="s">
        <v>33</v>
      </c>
      <c r="B11" s="220"/>
      <c r="C11" s="220"/>
      <c r="D11" s="220"/>
      <c r="E11" s="220"/>
      <c r="F11" s="93">
        <v>110</v>
      </c>
      <c r="G11" s="93">
        <v>120</v>
      </c>
      <c r="H11" s="206">
        <f>J11+L11+N11+P11+R11+T11+V11</f>
        <v>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>
        <v>0</v>
      </c>
      <c r="W11" s="206"/>
      <c r="X11" s="206"/>
      <c r="Y11" s="206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59" s="1" customFormat="1" ht="13.5">
      <c r="A12" s="220" t="s">
        <v>39</v>
      </c>
      <c r="B12" s="220"/>
      <c r="C12" s="220"/>
      <c r="D12" s="220"/>
      <c r="E12" s="220"/>
      <c r="F12" s="93">
        <v>120</v>
      </c>
      <c r="G12" s="93">
        <v>130</v>
      </c>
      <c r="H12" s="206">
        <f>J12+L12+N12+P12+R12+T12+V12</f>
        <v>3502424</v>
      </c>
      <c r="I12" s="206"/>
      <c r="J12" s="206">
        <f>J14+J15+J16+J17+J18+J19</f>
        <v>3502424</v>
      </c>
      <c r="K12" s="206"/>
      <c r="L12" s="206">
        <f t="shared" ref="L12" si="5">L14+L15+L16+L17+L18+L19</f>
        <v>0</v>
      </c>
      <c r="M12" s="206"/>
      <c r="N12" s="206">
        <f t="shared" ref="N12" si="6">N14+N15+N16+N17+N18+N19</f>
        <v>0</v>
      </c>
      <c r="O12" s="206"/>
      <c r="P12" s="206">
        <f t="shared" ref="P12" si="7">P14+P15+P16+P17+P18+P19</f>
        <v>0</v>
      </c>
      <c r="Q12" s="206"/>
      <c r="R12" s="206">
        <f t="shared" ref="R12" si="8">R14+R15+R16+R17+R18+R19</f>
        <v>0</v>
      </c>
      <c r="S12" s="206"/>
      <c r="T12" s="206">
        <f t="shared" ref="T12" si="9">T14+T15+T16+T17+T18+T19</f>
        <v>0</v>
      </c>
      <c r="U12" s="206"/>
      <c r="V12" s="206">
        <f t="shared" ref="V12" si="10">V14+V15+V16+V17+V18+V19</f>
        <v>0</v>
      </c>
      <c r="W12" s="206"/>
      <c r="X12" s="206">
        <f t="shared" ref="X12" si="11">X14+X15+X16+X17+X18+X19</f>
        <v>0</v>
      </c>
      <c r="Y12" s="20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59" s="1" customFormat="1" ht="13.15" customHeight="1">
      <c r="A13" s="210" t="s">
        <v>6</v>
      </c>
      <c r="B13" s="210"/>
      <c r="C13" s="210"/>
      <c r="D13" s="210"/>
      <c r="E13" s="221"/>
      <c r="F13" s="90"/>
      <c r="G13" s="90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59" s="1" customFormat="1" ht="12.75">
      <c r="A14" s="216" t="s">
        <v>40</v>
      </c>
      <c r="B14" s="217"/>
      <c r="C14" s="217"/>
      <c r="D14" s="217"/>
      <c r="E14" s="218"/>
      <c r="F14" s="90"/>
      <c r="G14" s="90">
        <v>130</v>
      </c>
      <c r="H14" s="193">
        <f>J14+L14+N14+P14+R14+T14+V14</f>
        <v>3502424</v>
      </c>
      <c r="I14" s="193"/>
      <c r="J14" s="193">
        <f>3491305+11119</f>
        <v>3502424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59" s="1" customFormat="1" ht="12.75">
      <c r="A15" s="194" t="s">
        <v>34</v>
      </c>
      <c r="B15" s="194"/>
      <c r="C15" s="194"/>
      <c r="D15" s="194"/>
      <c r="E15" s="194"/>
      <c r="F15" s="90"/>
      <c r="G15" s="90">
        <v>130</v>
      </c>
      <c r="H15" s="193">
        <f t="shared" ref="H15:H19" si="12">J15+L15+N15+P15+R15+T15+V15</f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59" s="1" customFormat="1" ht="13.15" customHeight="1">
      <c r="A16" s="216" t="s">
        <v>35</v>
      </c>
      <c r="B16" s="217"/>
      <c r="C16" s="217"/>
      <c r="D16" s="217"/>
      <c r="E16" s="218"/>
      <c r="F16" s="90"/>
      <c r="G16" s="90">
        <v>130</v>
      </c>
      <c r="H16" s="193">
        <f t="shared" si="12"/>
        <v>0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>
        <v>0</v>
      </c>
      <c r="W16" s="193"/>
      <c r="X16" s="193"/>
      <c r="Y16" s="19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1" customFormat="1" ht="31.9" customHeight="1">
      <c r="A17" s="194" t="s">
        <v>36</v>
      </c>
      <c r="B17" s="194"/>
      <c r="C17" s="194"/>
      <c r="D17" s="194"/>
      <c r="E17" s="194"/>
      <c r="F17" s="90"/>
      <c r="G17" s="90">
        <v>130</v>
      </c>
      <c r="H17" s="193">
        <f t="shared" si="12"/>
        <v>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1" customFormat="1" ht="12.75">
      <c r="A18" s="194" t="s">
        <v>37</v>
      </c>
      <c r="B18" s="194"/>
      <c r="C18" s="194"/>
      <c r="D18" s="194"/>
      <c r="E18" s="194"/>
      <c r="F18" s="90"/>
      <c r="G18" s="90">
        <v>130</v>
      </c>
      <c r="H18" s="193">
        <f t="shared" si="12"/>
        <v>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1" customFormat="1" ht="30" customHeight="1">
      <c r="A19" s="194" t="s">
        <v>38</v>
      </c>
      <c r="B19" s="194"/>
      <c r="C19" s="194"/>
      <c r="D19" s="194"/>
      <c r="E19" s="194"/>
      <c r="F19" s="90"/>
      <c r="G19" s="90">
        <v>130</v>
      </c>
      <c r="H19" s="193">
        <f t="shared" si="12"/>
        <v>0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1" customFormat="1" ht="13.5">
      <c r="A20" s="220" t="s">
        <v>41</v>
      </c>
      <c r="B20" s="220"/>
      <c r="C20" s="220"/>
      <c r="D20" s="220"/>
      <c r="E20" s="220"/>
      <c r="F20" s="93">
        <v>150</v>
      </c>
      <c r="G20" s="93">
        <v>180</v>
      </c>
      <c r="H20" s="206">
        <v>432112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>
        <v>174342</v>
      </c>
      <c r="S20" s="206"/>
      <c r="T20" s="206"/>
      <c r="U20" s="206"/>
      <c r="V20" s="206">
        <v>257770</v>
      </c>
      <c r="W20" s="206"/>
      <c r="X20" s="206"/>
      <c r="Y20" s="206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1" customFormat="1" ht="13.5">
      <c r="A21" s="220" t="s">
        <v>42</v>
      </c>
      <c r="B21" s="220"/>
      <c r="C21" s="220"/>
      <c r="D21" s="220"/>
      <c r="E21" s="220"/>
      <c r="F21" s="93">
        <v>160</v>
      </c>
      <c r="G21" s="93">
        <v>180</v>
      </c>
      <c r="H21" s="206">
        <f>J21+L21+N21+P21+R21+T21+V21</f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" customFormat="1" ht="13.5">
      <c r="A22" s="205"/>
      <c r="B22" s="205"/>
      <c r="C22" s="205"/>
      <c r="D22" s="205"/>
      <c r="E22" s="205"/>
      <c r="F22" s="92"/>
      <c r="G22" s="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" customFormat="1" ht="12.75">
      <c r="A23" s="219" t="s">
        <v>43</v>
      </c>
      <c r="B23" s="219"/>
      <c r="C23" s="219"/>
      <c r="D23" s="219"/>
      <c r="E23" s="219"/>
      <c r="F23" s="222">
        <v>200</v>
      </c>
      <c r="G23" s="224" t="s">
        <v>63</v>
      </c>
      <c r="H23" s="195">
        <v>3934744.94</v>
      </c>
      <c r="I23" s="196"/>
      <c r="J23" s="195">
        <f>J25+J32+J33+J38+J39+J42</f>
        <v>3502632.94</v>
      </c>
      <c r="K23" s="196"/>
      <c r="L23" s="195"/>
      <c r="M23" s="196"/>
      <c r="N23" s="195">
        <f t="shared" ref="N23" si="13">N25+N32+N33+N38+N39+N42</f>
        <v>0</v>
      </c>
      <c r="O23" s="196"/>
      <c r="P23" s="195">
        <f t="shared" ref="P23" si="14">P25+P32+P33+P38+P39+P42</f>
        <v>0</v>
      </c>
      <c r="Q23" s="196"/>
      <c r="R23" s="195">
        <f t="shared" ref="R23" si="15">R25+R32+R33+R38+R39+R42</f>
        <v>174342</v>
      </c>
      <c r="S23" s="196"/>
      <c r="T23" s="195">
        <f t="shared" ref="T23" si="16">T25+T32+T33+T38+T39+T42</f>
        <v>0</v>
      </c>
      <c r="U23" s="196"/>
      <c r="V23" s="195">
        <v>257770</v>
      </c>
      <c r="W23" s="196"/>
      <c r="X23" s="195">
        <f t="shared" ref="X23" si="17">X25+X32+X33+X38+X39+X42</f>
        <v>0</v>
      </c>
      <c r="Y23" s="19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" customFormat="1" ht="12.75">
      <c r="A24" s="210" t="s">
        <v>7</v>
      </c>
      <c r="B24" s="210"/>
      <c r="C24" s="210"/>
      <c r="D24" s="210"/>
      <c r="E24" s="221"/>
      <c r="F24" s="223"/>
      <c r="G24" s="225"/>
      <c r="H24" s="197"/>
      <c r="I24" s="198"/>
      <c r="J24" s="197"/>
      <c r="K24" s="198"/>
      <c r="L24" s="197"/>
      <c r="M24" s="198"/>
      <c r="N24" s="197"/>
      <c r="O24" s="198"/>
      <c r="P24" s="197"/>
      <c r="Q24" s="198"/>
      <c r="R24" s="197"/>
      <c r="S24" s="198"/>
      <c r="T24" s="197"/>
      <c r="U24" s="198"/>
      <c r="V24" s="197"/>
      <c r="W24" s="198"/>
      <c r="X24" s="197"/>
      <c r="Y24" s="19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" customFormat="1" ht="4.5" customHeight="1">
      <c r="A25" s="209" t="s">
        <v>45</v>
      </c>
      <c r="B25" s="209"/>
      <c r="C25" s="209"/>
      <c r="D25" s="209"/>
      <c r="E25" s="209"/>
      <c r="F25" s="207">
        <v>210</v>
      </c>
      <c r="G25" s="207"/>
      <c r="H25" s="195">
        <v>3642743</v>
      </c>
      <c r="I25" s="196"/>
      <c r="J25" s="195">
        <f t="shared" ref="J25" si="18">J27+J31</f>
        <v>3343631</v>
      </c>
      <c r="K25" s="196"/>
      <c r="L25" s="195"/>
      <c r="M25" s="196"/>
      <c r="N25" s="195">
        <f t="shared" ref="N25" si="19">N27+N31</f>
        <v>0</v>
      </c>
      <c r="O25" s="196"/>
      <c r="P25" s="195">
        <f t="shared" ref="P25" si="20">P27+P31</f>
        <v>0</v>
      </c>
      <c r="Q25" s="196"/>
      <c r="R25" s="195">
        <f t="shared" ref="R25" si="21">R27+R31</f>
        <v>174342</v>
      </c>
      <c r="S25" s="196"/>
      <c r="T25" s="195">
        <f t="shared" ref="T25" si="22">T27+T31</f>
        <v>0</v>
      </c>
      <c r="U25" s="196"/>
      <c r="V25" s="195">
        <v>124770</v>
      </c>
      <c r="W25" s="196"/>
      <c r="X25" s="195">
        <f>X27+X31</f>
        <v>0</v>
      </c>
      <c r="Y25" s="19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1" customFormat="1" ht="12.75">
      <c r="A26" s="210" t="s">
        <v>6</v>
      </c>
      <c r="B26" s="210"/>
      <c r="C26" s="210"/>
      <c r="D26" s="210"/>
      <c r="E26" s="210"/>
      <c r="F26" s="208"/>
      <c r="G26" s="208"/>
      <c r="H26" s="197"/>
      <c r="I26" s="198"/>
      <c r="J26" s="197"/>
      <c r="K26" s="198"/>
      <c r="L26" s="197"/>
      <c r="M26" s="198"/>
      <c r="N26" s="197"/>
      <c r="O26" s="198"/>
      <c r="P26" s="197"/>
      <c r="Q26" s="198"/>
      <c r="R26" s="197"/>
      <c r="S26" s="198"/>
      <c r="T26" s="197"/>
      <c r="U26" s="198"/>
      <c r="V26" s="197"/>
      <c r="W26" s="198"/>
      <c r="X26" s="197"/>
      <c r="Y26" s="19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1" customFormat="1" ht="13.15" customHeight="1">
      <c r="A27" s="215" t="s">
        <v>44</v>
      </c>
      <c r="B27" s="215"/>
      <c r="C27" s="215"/>
      <c r="D27" s="215"/>
      <c r="E27" s="215"/>
      <c r="F27" s="22">
        <v>211</v>
      </c>
      <c r="G27" s="22">
        <v>110</v>
      </c>
      <c r="H27" s="214">
        <f>J27+L27+N27+P27+R27+T27+V27</f>
        <v>3308973</v>
      </c>
      <c r="I27" s="214"/>
      <c r="J27" s="214">
        <f t="shared" ref="J27" si="23">J28+J29+J30</f>
        <v>3134631</v>
      </c>
      <c r="K27" s="214"/>
      <c r="L27" s="214"/>
      <c r="M27" s="214"/>
      <c r="N27" s="214">
        <f t="shared" ref="N27" si="24">N28+N29+N30</f>
        <v>0</v>
      </c>
      <c r="O27" s="214"/>
      <c r="P27" s="214"/>
      <c r="Q27" s="214"/>
      <c r="R27" s="214">
        <f t="shared" ref="R27" si="25">R28+R29+R30</f>
        <v>174342</v>
      </c>
      <c r="S27" s="214"/>
      <c r="T27" s="214">
        <f t="shared" ref="T27" si="26">T28+T29+T30</f>
        <v>0</v>
      </c>
      <c r="U27" s="214"/>
      <c r="V27" s="214">
        <f t="shared" ref="V27" si="27">V28+V29+V30</f>
        <v>0</v>
      </c>
      <c r="W27" s="214"/>
      <c r="X27" s="214">
        <f>X28+X29+X30</f>
        <v>0</v>
      </c>
      <c r="Y27" s="21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1" customFormat="1" ht="13.5" customHeight="1">
      <c r="A28" s="194" t="s">
        <v>64</v>
      </c>
      <c r="B28" s="194"/>
      <c r="C28" s="194"/>
      <c r="D28" s="194"/>
      <c r="E28" s="194"/>
      <c r="F28" s="90"/>
      <c r="G28" s="90">
        <v>111</v>
      </c>
      <c r="H28" s="193">
        <f>J28+L28+N28+P28+R28+T28+V28</f>
        <v>2399283</v>
      </c>
      <c r="I28" s="193"/>
      <c r="J28" s="193">
        <f>2256840+8540</f>
        <v>2265380</v>
      </c>
      <c r="K28" s="193"/>
      <c r="L28" s="193"/>
      <c r="M28" s="193"/>
      <c r="N28" s="193"/>
      <c r="O28" s="193"/>
      <c r="P28" s="193"/>
      <c r="Q28" s="193"/>
      <c r="R28" s="193">
        <v>133903</v>
      </c>
      <c r="S28" s="193"/>
      <c r="T28" s="193"/>
      <c r="U28" s="193"/>
      <c r="V28" s="193"/>
      <c r="W28" s="193"/>
      <c r="X28" s="193"/>
      <c r="Y28" s="193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1" customFormat="1" ht="13.15" customHeight="1">
      <c r="A29" s="194" t="s">
        <v>65</v>
      </c>
      <c r="B29" s="194"/>
      <c r="C29" s="194"/>
      <c r="D29" s="194"/>
      <c r="E29" s="194"/>
      <c r="F29" s="90"/>
      <c r="G29" s="90">
        <v>112</v>
      </c>
      <c r="H29" s="193">
        <f t="shared" ref="H29:H30" si="28">J29+L29+N29+P29+R29+T29+V29</f>
        <v>185106</v>
      </c>
      <c r="I29" s="193"/>
      <c r="J29" s="193">
        <v>185106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1" customFormat="1" ht="12.75">
      <c r="A30" s="194" t="s">
        <v>66</v>
      </c>
      <c r="B30" s="194"/>
      <c r="C30" s="194"/>
      <c r="D30" s="194"/>
      <c r="E30" s="194"/>
      <c r="F30" s="90"/>
      <c r="G30" s="90">
        <v>119</v>
      </c>
      <c r="H30" s="193">
        <f t="shared" si="28"/>
        <v>724584</v>
      </c>
      <c r="I30" s="193"/>
      <c r="J30" s="193">
        <f>681566+2579</f>
        <v>684145</v>
      </c>
      <c r="K30" s="193"/>
      <c r="L30" s="193"/>
      <c r="M30" s="193"/>
      <c r="N30" s="193"/>
      <c r="O30" s="193"/>
      <c r="P30" s="193"/>
      <c r="Q30" s="193"/>
      <c r="R30" s="193">
        <v>40439</v>
      </c>
      <c r="S30" s="193"/>
      <c r="T30" s="193"/>
      <c r="U30" s="193"/>
      <c r="V30" s="193"/>
      <c r="W30" s="193"/>
      <c r="X30" s="193"/>
      <c r="Y30" s="193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1" customFormat="1" ht="46.5" customHeight="1">
      <c r="A31" s="211" t="s">
        <v>351</v>
      </c>
      <c r="B31" s="212"/>
      <c r="C31" s="212"/>
      <c r="D31" s="212"/>
      <c r="E31" s="213"/>
      <c r="F31" s="22">
        <v>212</v>
      </c>
      <c r="G31" s="22">
        <v>113</v>
      </c>
      <c r="H31" s="214">
        <v>333770</v>
      </c>
      <c r="I31" s="214"/>
      <c r="J31" s="214">
        <v>209000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>
        <v>124770</v>
      </c>
      <c r="W31" s="214"/>
      <c r="X31" s="214"/>
      <c r="Y31" s="21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1" customFormat="1" ht="13.5">
      <c r="A32" s="209" t="s">
        <v>46</v>
      </c>
      <c r="B32" s="209"/>
      <c r="C32" s="209"/>
      <c r="D32" s="209"/>
      <c r="E32" s="209"/>
      <c r="F32" s="93">
        <v>220</v>
      </c>
      <c r="G32" s="93"/>
      <c r="H32" s="206">
        <f>J32+L32+N32+P32+R32+T32+V32</f>
        <v>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s="1" customFormat="1" ht="13.5">
      <c r="A33" s="209" t="s">
        <v>47</v>
      </c>
      <c r="B33" s="209"/>
      <c r="C33" s="209"/>
      <c r="D33" s="209"/>
      <c r="E33" s="209"/>
      <c r="F33" s="207">
        <v>230</v>
      </c>
      <c r="G33" s="207">
        <v>850</v>
      </c>
      <c r="H33" s="195">
        <f>J33+L33+N33+P33+R33+T33+V33</f>
        <v>1193</v>
      </c>
      <c r="I33" s="196"/>
      <c r="J33" s="195">
        <f>J35+J36+J37</f>
        <v>1193</v>
      </c>
      <c r="K33" s="196"/>
      <c r="L33" s="195"/>
      <c r="M33" s="196"/>
      <c r="N33" s="195">
        <f t="shared" ref="N33" si="29">N35+N36+N37</f>
        <v>0</v>
      </c>
      <c r="O33" s="196"/>
      <c r="P33" s="195">
        <f t="shared" ref="P33" si="30">P35+P36+P37</f>
        <v>0</v>
      </c>
      <c r="Q33" s="196"/>
      <c r="R33" s="195">
        <f t="shared" ref="R33" si="31">R35+R36+R37</f>
        <v>0</v>
      </c>
      <c r="S33" s="196"/>
      <c r="T33" s="195">
        <f t="shared" ref="T33" si="32">T35+T36+T37</f>
        <v>0</v>
      </c>
      <c r="U33" s="196"/>
      <c r="V33" s="195">
        <f t="shared" ref="V33" si="33">V35+V36+V37</f>
        <v>0</v>
      </c>
      <c r="W33" s="196"/>
      <c r="X33" s="195">
        <f t="shared" ref="X33" si="34">X35+X36+X37</f>
        <v>0</v>
      </c>
      <c r="Y33" s="19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1" customFormat="1" ht="42" customHeight="1">
      <c r="A34" s="210" t="s">
        <v>6</v>
      </c>
      <c r="B34" s="210"/>
      <c r="C34" s="210"/>
      <c r="D34" s="210"/>
      <c r="E34" s="210"/>
      <c r="F34" s="208"/>
      <c r="G34" s="208"/>
      <c r="H34" s="197"/>
      <c r="I34" s="198"/>
      <c r="J34" s="197"/>
      <c r="K34" s="198"/>
      <c r="L34" s="197"/>
      <c r="M34" s="198"/>
      <c r="N34" s="197"/>
      <c r="O34" s="198"/>
      <c r="P34" s="197"/>
      <c r="Q34" s="198"/>
      <c r="R34" s="197"/>
      <c r="S34" s="198"/>
      <c r="T34" s="197"/>
      <c r="U34" s="198"/>
      <c r="V34" s="197"/>
      <c r="W34" s="198"/>
      <c r="X34" s="197"/>
      <c r="Y34" s="19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1" customFormat="1" ht="13.5" customHeight="1">
      <c r="A35" s="194" t="s">
        <v>67</v>
      </c>
      <c r="B35" s="194"/>
      <c r="C35" s="194"/>
      <c r="D35" s="194"/>
      <c r="E35" s="194"/>
      <c r="F35" s="90"/>
      <c r="G35" s="90">
        <v>851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1" customFormat="1" ht="13.5" customHeight="1">
      <c r="A36" s="194" t="s">
        <v>68</v>
      </c>
      <c r="B36" s="194"/>
      <c r="C36" s="194"/>
      <c r="D36" s="194"/>
      <c r="E36" s="194"/>
      <c r="F36" s="90"/>
      <c r="G36" s="90">
        <v>852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1" customFormat="1" ht="13.15" customHeight="1">
      <c r="A37" s="194" t="s">
        <v>69</v>
      </c>
      <c r="B37" s="194"/>
      <c r="C37" s="194"/>
      <c r="D37" s="194"/>
      <c r="E37" s="194"/>
      <c r="F37" s="90"/>
      <c r="G37" s="90">
        <v>853</v>
      </c>
      <c r="H37" s="193"/>
      <c r="I37" s="193"/>
      <c r="J37" s="193">
        <v>1193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1" customFormat="1" ht="13.5">
      <c r="A38" s="209" t="s">
        <v>48</v>
      </c>
      <c r="B38" s="209"/>
      <c r="C38" s="209"/>
      <c r="D38" s="209"/>
      <c r="E38" s="209"/>
      <c r="F38" s="93">
        <v>240</v>
      </c>
      <c r="G38" s="93"/>
      <c r="H38" s="206">
        <f>J38+L38+N38+P38+R38+T38+V38</f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s="1" customFormat="1" ht="13.5">
      <c r="A39" s="209" t="s">
        <v>49</v>
      </c>
      <c r="B39" s="209"/>
      <c r="C39" s="209"/>
      <c r="D39" s="209"/>
      <c r="E39" s="209"/>
      <c r="F39" s="207">
        <v>250</v>
      </c>
      <c r="G39" s="207" t="s">
        <v>63</v>
      </c>
      <c r="H39" s="195">
        <f>J39+L39+N39+P39+R39+T39+V39</f>
        <v>0</v>
      </c>
      <c r="I39" s="196"/>
      <c r="J39" s="195">
        <f>J41</f>
        <v>0</v>
      </c>
      <c r="K39" s="196"/>
      <c r="L39" s="195"/>
      <c r="M39" s="196"/>
      <c r="N39" s="195">
        <f t="shared" ref="N39" si="35">N41</f>
        <v>0</v>
      </c>
      <c r="O39" s="196"/>
      <c r="P39" s="195">
        <f t="shared" ref="P39" si="36">P41</f>
        <v>0</v>
      </c>
      <c r="Q39" s="196"/>
      <c r="R39" s="195">
        <f t="shared" ref="R39" si="37">R41</f>
        <v>0</v>
      </c>
      <c r="S39" s="196"/>
      <c r="T39" s="195">
        <f t="shared" ref="T39" si="38">T41</f>
        <v>0</v>
      </c>
      <c r="U39" s="196"/>
      <c r="V39" s="195">
        <f t="shared" ref="V39" si="39">V41</f>
        <v>0</v>
      </c>
      <c r="W39" s="196"/>
      <c r="X39" s="195">
        <f t="shared" ref="X39" si="40">X41</f>
        <v>0</v>
      </c>
      <c r="Y39" s="19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s="1" customFormat="1" ht="12.75">
      <c r="A40" s="210" t="s">
        <v>6</v>
      </c>
      <c r="B40" s="210"/>
      <c r="C40" s="210"/>
      <c r="D40" s="210"/>
      <c r="E40" s="210"/>
      <c r="F40" s="208"/>
      <c r="G40" s="208"/>
      <c r="H40" s="197"/>
      <c r="I40" s="198"/>
      <c r="J40" s="197"/>
      <c r="K40" s="198"/>
      <c r="L40" s="197"/>
      <c r="M40" s="198"/>
      <c r="N40" s="197"/>
      <c r="O40" s="198"/>
      <c r="P40" s="197"/>
      <c r="Q40" s="198"/>
      <c r="R40" s="197"/>
      <c r="S40" s="198"/>
      <c r="T40" s="197"/>
      <c r="U40" s="198"/>
      <c r="V40" s="197"/>
      <c r="W40" s="198"/>
      <c r="X40" s="197"/>
      <c r="Y40" s="19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s="1" customFormat="1" ht="13.5" customHeight="1">
      <c r="A41" s="194" t="s">
        <v>50</v>
      </c>
      <c r="B41" s="194"/>
      <c r="C41" s="194"/>
      <c r="D41" s="194"/>
      <c r="E41" s="194"/>
      <c r="F41" s="90"/>
      <c r="G41" s="90"/>
      <c r="H41" s="193">
        <f>J41+L41+N41+P41+R41+T41+V41</f>
        <v>0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s="1" customFormat="1" ht="27.6" customHeight="1">
      <c r="A42" s="209" t="s">
        <v>51</v>
      </c>
      <c r="B42" s="209"/>
      <c r="C42" s="209"/>
      <c r="D42" s="209"/>
      <c r="E42" s="209"/>
      <c r="F42" s="207">
        <v>260</v>
      </c>
      <c r="G42" s="207">
        <v>244</v>
      </c>
      <c r="H42" s="195">
        <v>290808.94</v>
      </c>
      <c r="I42" s="196"/>
      <c r="J42" s="195">
        <f>J44+J45+J46+J47+J48+J49+J50+J51+J52+J53</f>
        <v>157808.94</v>
      </c>
      <c r="K42" s="196"/>
      <c r="L42" s="195"/>
      <c r="M42" s="196"/>
      <c r="N42" s="195">
        <f>N44+N45+N46+N47+N48+N49+N50+N51+N52</f>
        <v>0</v>
      </c>
      <c r="O42" s="196"/>
      <c r="P42" s="195">
        <f>P44+P45+P46+P47+P48+P49+P50+P51+P52</f>
        <v>0</v>
      </c>
      <c r="Q42" s="196"/>
      <c r="R42" s="195">
        <f>R44+R45+R46+R47+R48+R49+R50+R51+R52</f>
        <v>0</v>
      </c>
      <c r="S42" s="196"/>
      <c r="T42" s="195">
        <f>T44+T45+T46+T47+T48+T49+T50+T51+T52</f>
        <v>0</v>
      </c>
      <c r="U42" s="196"/>
      <c r="V42" s="195">
        <v>133000</v>
      </c>
      <c r="W42" s="196"/>
      <c r="X42" s="195">
        <f>X44+X45+X46+X47+X48+X49+X50+X51+X52</f>
        <v>0</v>
      </c>
      <c r="Y42" s="19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" customFormat="1" ht="13.15" customHeight="1">
      <c r="A43" s="210" t="s">
        <v>6</v>
      </c>
      <c r="B43" s="210"/>
      <c r="C43" s="210"/>
      <c r="D43" s="210"/>
      <c r="E43" s="210"/>
      <c r="F43" s="208"/>
      <c r="G43" s="208"/>
      <c r="H43" s="197"/>
      <c r="I43" s="198"/>
      <c r="J43" s="197"/>
      <c r="K43" s="198"/>
      <c r="L43" s="197"/>
      <c r="M43" s="198"/>
      <c r="N43" s="197"/>
      <c r="O43" s="198"/>
      <c r="P43" s="197"/>
      <c r="Q43" s="198"/>
      <c r="R43" s="197"/>
      <c r="S43" s="198"/>
      <c r="T43" s="197"/>
      <c r="U43" s="198"/>
      <c r="V43" s="197"/>
      <c r="W43" s="198"/>
      <c r="X43" s="197"/>
      <c r="Y43" s="19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s="1" customFormat="1" ht="12.75">
      <c r="A44" s="194" t="s">
        <v>52</v>
      </c>
      <c r="B44" s="194"/>
      <c r="C44" s="194"/>
      <c r="D44" s="194"/>
      <c r="E44" s="194"/>
      <c r="F44" s="90"/>
      <c r="G44" s="90">
        <v>244</v>
      </c>
      <c r="H44" s="193">
        <f>J44+L44+N44+P44+R44+T44+V44</f>
        <v>0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1" customFormat="1" ht="13.5" customHeight="1">
      <c r="A45" s="194" t="s">
        <v>53</v>
      </c>
      <c r="B45" s="194"/>
      <c r="C45" s="194"/>
      <c r="D45" s="194"/>
      <c r="E45" s="194"/>
      <c r="F45" s="90"/>
      <c r="G45" s="90">
        <v>244</v>
      </c>
      <c r="H45" s="193">
        <f t="shared" ref="H45:H53" si="41">J45+L45+N45+P45+R45+T45+V45</f>
        <v>0</v>
      </c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1" customFormat="1" ht="13.15" customHeight="1">
      <c r="A46" s="194" t="s">
        <v>54</v>
      </c>
      <c r="B46" s="194"/>
      <c r="C46" s="194"/>
      <c r="D46" s="194"/>
      <c r="E46" s="194"/>
      <c r="F46" s="90"/>
      <c r="G46" s="90">
        <v>244</v>
      </c>
      <c r="H46" s="193">
        <f t="shared" si="41"/>
        <v>0</v>
      </c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1" customFormat="1" ht="12.75">
      <c r="A47" s="194" t="s">
        <v>55</v>
      </c>
      <c r="B47" s="194"/>
      <c r="C47" s="194"/>
      <c r="D47" s="194"/>
      <c r="E47" s="194"/>
      <c r="F47" s="90"/>
      <c r="G47" s="90">
        <v>244</v>
      </c>
      <c r="H47" s="193">
        <f t="shared" si="41"/>
        <v>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1" customFormat="1" ht="12.75">
      <c r="A48" s="194" t="s">
        <v>56</v>
      </c>
      <c r="B48" s="194"/>
      <c r="C48" s="194"/>
      <c r="D48" s="194"/>
      <c r="E48" s="194"/>
      <c r="F48" s="90"/>
      <c r="G48" s="90">
        <v>244</v>
      </c>
      <c r="H48" s="193">
        <f t="shared" si="41"/>
        <v>22100</v>
      </c>
      <c r="I48" s="193"/>
      <c r="J48" s="193">
        <v>22100</v>
      </c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1" customFormat="1" ht="12.75">
      <c r="A49" s="194" t="s">
        <v>57</v>
      </c>
      <c r="B49" s="194"/>
      <c r="C49" s="194"/>
      <c r="D49" s="194"/>
      <c r="E49" s="194"/>
      <c r="F49" s="90"/>
      <c r="G49" s="90">
        <v>244</v>
      </c>
      <c r="H49" s="193">
        <f t="shared" si="41"/>
        <v>45000</v>
      </c>
      <c r="I49" s="193"/>
      <c r="J49" s="193">
        <v>39000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>
        <v>6000</v>
      </c>
      <c r="W49" s="193"/>
      <c r="X49" s="193"/>
      <c r="Y49" s="193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1" customFormat="1" ht="12.75">
      <c r="A50" s="194" t="s">
        <v>58</v>
      </c>
      <c r="B50" s="194"/>
      <c r="C50" s="194"/>
      <c r="D50" s="194"/>
      <c r="E50" s="194"/>
      <c r="F50" s="90"/>
      <c r="G50" s="90">
        <v>244</v>
      </c>
      <c r="H50" s="193">
        <f t="shared" si="41"/>
        <v>167500</v>
      </c>
      <c r="I50" s="193"/>
      <c r="J50" s="193">
        <v>40500</v>
      </c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>
        <v>127000</v>
      </c>
      <c r="W50" s="193"/>
      <c r="X50" s="193"/>
      <c r="Y50" s="193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s="1" customFormat="1" ht="12.75">
      <c r="A51" s="194" t="s">
        <v>59</v>
      </c>
      <c r="B51" s="194"/>
      <c r="C51" s="194"/>
      <c r="D51" s="194"/>
      <c r="E51" s="194"/>
      <c r="F51" s="90"/>
      <c r="G51" s="90">
        <v>244</v>
      </c>
      <c r="H51" s="193">
        <f t="shared" si="41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s="1" customFormat="1" ht="12.75">
      <c r="A52" s="194" t="s">
        <v>60</v>
      </c>
      <c r="B52" s="194"/>
      <c r="C52" s="194"/>
      <c r="D52" s="194"/>
      <c r="E52" s="194"/>
      <c r="F52" s="90"/>
      <c r="G52" s="90">
        <v>244</v>
      </c>
      <c r="H52" s="193">
        <f t="shared" si="41"/>
        <v>56208.94</v>
      </c>
      <c r="I52" s="193"/>
      <c r="J52" s="193">
        <v>56208.94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1" customFormat="1" ht="12.75">
      <c r="A53" s="194" t="s">
        <v>70</v>
      </c>
      <c r="B53" s="194"/>
      <c r="C53" s="194"/>
      <c r="D53" s="194"/>
      <c r="E53" s="194"/>
      <c r="F53" s="90"/>
      <c r="G53" s="90">
        <v>244</v>
      </c>
      <c r="H53" s="193">
        <f t="shared" si="41"/>
        <v>0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s="1" customFormat="1" ht="13.5">
      <c r="A54" s="205"/>
      <c r="B54" s="205"/>
      <c r="C54" s="205"/>
      <c r="D54" s="205"/>
      <c r="E54" s="205"/>
      <c r="F54" s="92"/>
      <c r="G54" s="92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" customFormat="1" ht="13.5">
      <c r="A55" s="204" t="s">
        <v>61</v>
      </c>
      <c r="B55" s="204"/>
      <c r="C55" s="204"/>
      <c r="D55" s="204"/>
      <c r="E55" s="204"/>
      <c r="F55" s="23">
        <v>500</v>
      </c>
      <c r="G55" s="23" t="s">
        <v>63</v>
      </c>
      <c r="H55" s="199">
        <f>J55+L55+N55+P55+R55+T55+V55</f>
        <v>208.93999999994412</v>
      </c>
      <c r="I55" s="199"/>
      <c r="J55" s="199">
        <f>J23-J9</f>
        <v>208.93999999994412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s="1" customFormat="1" ht="13.5">
      <c r="A56" s="204" t="s">
        <v>62</v>
      </c>
      <c r="B56" s="204"/>
      <c r="C56" s="204"/>
      <c r="D56" s="204"/>
      <c r="E56" s="204"/>
      <c r="F56" s="23">
        <v>600</v>
      </c>
      <c r="G56" s="23" t="s">
        <v>63</v>
      </c>
      <c r="H56" s="199">
        <f>J56+L56+N56+P56+R56+T56+V56</f>
        <v>0</v>
      </c>
      <c r="I56" s="199"/>
      <c r="J56" s="199">
        <f>J55+J9-J23</f>
        <v>0</v>
      </c>
      <c r="K56" s="199"/>
      <c r="L56" s="199">
        <f>L55+L9-L23</f>
        <v>0</v>
      </c>
      <c r="M56" s="199"/>
      <c r="N56" s="199">
        <f>N55+N9-N23</f>
        <v>0</v>
      </c>
      <c r="O56" s="199"/>
      <c r="P56" s="199">
        <f>P55+P9-P23</f>
        <v>0</v>
      </c>
      <c r="Q56" s="199"/>
      <c r="R56" s="199">
        <f>R55+R9-R23</f>
        <v>0</v>
      </c>
      <c r="S56" s="199"/>
      <c r="T56" s="199">
        <f>T55+T9-T23</f>
        <v>0</v>
      </c>
      <c r="U56" s="199"/>
      <c r="V56" s="199">
        <f>V55+V9-V23</f>
        <v>0</v>
      </c>
      <c r="W56" s="199"/>
      <c r="X56" s="199">
        <f>X55+X9-X23</f>
        <v>0</v>
      </c>
      <c r="Y56" s="19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s="1" customFormat="1" ht="4.5" customHeight="1"/>
    <row r="58" spans="1:42" s="1" customFormat="1" ht="12.75">
      <c r="C58" s="202" t="s">
        <v>8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3"/>
      <c r="O58" s="203"/>
      <c r="P58" s="203"/>
      <c r="Q58" s="200" t="s">
        <v>345</v>
      </c>
      <c r="R58" s="200"/>
      <c r="S58" s="200"/>
      <c r="T58" s="200"/>
      <c r="U58" s="3"/>
      <c r="V58" s="3" t="s">
        <v>20</v>
      </c>
      <c r="W58" s="3"/>
      <c r="X58" s="3"/>
      <c r="Y58" s="3"/>
      <c r="Z58" s="3"/>
      <c r="AA58" s="3"/>
      <c r="AB58" s="3"/>
      <c r="AC58" s="3"/>
    </row>
    <row r="59" spans="1:42" s="1" customFormat="1" ht="12.75">
      <c r="C59" s="21"/>
      <c r="D59" s="91"/>
      <c r="E59" s="91"/>
      <c r="F59" s="91"/>
      <c r="G59" s="91"/>
      <c r="H59" s="91"/>
      <c r="I59" s="8"/>
      <c r="J59" s="8"/>
      <c r="K59" s="201" t="s">
        <v>0</v>
      </c>
      <c r="L59" s="201"/>
      <c r="M59" s="201"/>
      <c r="N59" s="201"/>
      <c r="O59" s="201"/>
      <c r="P59" s="201"/>
      <c r="Q59" s="201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2" s="1" customFormat="1" ht="11.25" customHeight="1">
      <c r="C60" s="202" t="s">
        <v>12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3"/>
      <c r="O60" s="203"/>
      <c r="P60" s="203"/>
      <c r="Q60" s="200" t="s">
        <v>14</v>
      </c>
      <c r="R60" s="200"/>
      <c r="S60" s="200"/>
      <c r="T60" s="200"/>
      <c r="U60" s="3"/>
      <c r="V60" s="3"/>
      <c r="W60" s="3"/>
      <c r="X60" s="3"/>
      <c r="Y60" s="3"/>
      <c r="Z60" s="3"/>
      <c r="AA60" s="3"/>
      <c r="AB60" s="3"/>
      <c r="AC60" s="3"/>
    </row>
    <row r="61" spans="1:42" s="1" customFormat="1" ht="12.75">
      <c r="C61" s="21"/>
      <c r="D61" s="91"/>
      <c r="E61" s="91"/>
      <c r="F61" s="91"/>
      <c r="G61" s="91"/>
      <c r="H61" s="91"/>
      <c r="I61" s="8"/>
      <c r="J61" s="8"/>
      <c r="K61" s="201" t="s">
        <v>0</v>
      </c>
      <c r="L61" s="201"/>
      <c r="M61" s="201"/>
      <c r="N61" s="201"/>
      <c r="O61" s="201"/>
      <c r="P61" s="201"/>
      <c r="Q61" s="201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2" s="1" customFormat="1" ht="11.25" customHeight="1">
      <c r="C62" s="202" t="s">
        <v>13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3"/>
      <c r="O62" s="203"/>
      <c r="P62" s="203"/>
      <c r="Q62" s="200" t="s">
        <v>10</v>
      </c>
      <c r="R62" s="200"/>
      <c r="S62" s="200"/>
      <c r="T62" s="200"/>
      <c r="U62" s="3"/>
      <c r="V62" s="3"/>
      <c r="W62" s="3"/>
      <c r="X62" s="3"/>
      <c r="Y62" s="3"/>
      <c r="Z62" s="3"/>
      <c r="AA62" s="3"/>
      <c r="AB62" s="3"/>
      <c r="AC62" s="3"/>
    </row>
    <row r="63" spans="1:42" s="1" customFormat="1" ht="12.75">
      <c r="C63" s="21"/>
      <c r="D63" s="91"/>
      <c r="E63" s="91"/>
      <c r="F63" s="91"/>
      <c r="G63" s="91"/>
      <c r="H63" s="91"/>
      <c r="I63" s="8"/>
      <c r="J63" s="8"/>
      <c r="K63" s="201" t="s">
        <v>0</v>
      </c>
      <c r="L63" s="201"/>
      <c r="M63" s="201"/>
      <c r="N63" s="201"/>
      <c r="O63" s="201"/>
      <c r="P63" s="201"/>
      <c r="Q63" s="201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2" s="1" customFormat="1" ht="11.25" customHeight="1">
      <c r="C64" s="202" t="s">
        <v>9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3"/>
      <c r="O64" s="203"/>
      <c r="P64" s="203"/>
      <c r="Q64" s="200" t="s">
        <v>346</v>
      </c>
      <c r="R64" s="200"/>
      <c r="S64" s="200"/>
      <c r="T64" s="200"/>
      <c r="U64" s="3"/>
      <c r="V64" s="3"/>
      <c r="W64" s="3"/>
      <c r="X64" s="3"/>
      <c r="Y64" s="3"/>
      <c r="Z64" s="3"/>
      <c r="AA64" s="3"/>
      <c r="AB64" s="3"/>
      <c r="AC64" s="3"/>
    </row>
    <row r="65" spans="4:29" s="1" customFormat="1" ht="12.75">
      <c r="D65" s="4"/>
      <c r="E65" s="4"/>
      <c r="F65" s="4"/>
      <c r="G65" s="4"/>
      <c r="H65" s="4"/>
      <c r="I65" s="3"/>
      <c r="J65" s="3"/>
      <c r="K65" s="201" t="s">
        <v>0</v>
      </c>
      <c r="L65" s="201"/>
      <c r="M65" s="201"/>
      <c r="N65" s="201"/>
      <c r="O65" s="201"/>
      <c r="P65" s="201"/>
      <c r="Q65" s="201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1.25" customHeight="1"/>
  </sheetData>
  <mergeCells count="475">
    <mergeCell ref="K65:Q65"/>
    <mergeCell ref="C60:M60"/>
    <mergeCell ref="N60:P60"/>
    <mergeCell ref="Q60:T60"/>
    <mergeCell ref="K61:Q61"/>
    <mergeCell ref="C62:M62"/>
    <mergeCell ref="Q62:T62"/>
    <mergeCell ref="K63:Q63"/>
    <mergeCell ref="C64:M64"/>
    <mergeCell ref="Q64:T64"/>
    <mergeCell ref="N62:P62"/>
    <mergeCell ref="N64:P64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V30:W30"/>
    <mergeCell ref="X30:Y30"/>
    <mergeCell ref="R30:S30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X35:Y35"/>
    <mergeCell ref="V33:W34"/>
    <mergeCell ref="X33:Y34"/>
    <mergeCell ref="V25:W26"/>
    <mergeCell ref="X25:Y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P12:Q12"/>
    <mergeCell ref="R12:S12"/>
    <mergeCell ref="T12:U12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A8:E8"/>
    <mergeCell ref="H8:I8"/>
    <mergeCell ref="R8:U8"/>
    <mergeCell ref="V8:W8"/>
    <mergeCell ref="X8:Y8"/>
    <mergeCell ref="A9:E9"/>
    <mergeCell ref="F9:F10"/>
    <mergeCell ref="G9:G10"/>
    <mergeCell ref="H9:I10"/>
    <mergeCell ref="J9:K10"/>
    <mergeCell ref="L9:M10"/>
    <mergeCell ref="N9:O10"/>
    <mergeCell ref="P9:Q10"/>
    <mergeCell ref="R9:S10"/>
    <mergeCell ref="T9:U10"/>
    <mergeCell ref="A10:E10"/>
    <mergeCell ref="A3:E7"/>
    <mergeCell ref="F3:F7"/>
    <mergeCell ref="G3:G7"/>
    <mergeCell ref="H3:Y3"/>
    <mergeCell ref="H4:I7"/>
    <mergeCell ref="J4:Y4"/>
    <mergeCell ref="R5:U6"/>
    <mergeCell ref="V5:Y5"/>
    <mergeCell ref="V6:W7"/>
    <mergeCell ref="X6:Y7"/>
    <mergeCell ref="R7:S7"/>
    <mergeCell ref="T7:U7"/>
    <mergeCell ref="J5:Q7"/>
    <mergeCell ref="R20:S20"/>
    <mergeCell ref="T20:U20"/>
    <mergeCell ref="X17:Y17"/>
    <mergeCell ref="X18:Y18"/>
    <mergeCell ref="R19:S19"/>
    <mergeCell ref="T19:U19"/>
    <mergeCell ref="V17:W17"/>
    <mergeCell ref="V18:W18"/>
    <mergeCell ref="A1:Y1"/>
    <mergeCell ref="A2:Y2"/>
    <mergeCell ref="J8:Q8"/>
    <mergeCell ref="A12:E12"/>
    <mergeCell ref="V11:W11"/>
    <mergeCell ref="X11:Y11"/>
    <mergeCell ref="A11:E11"/>
    <mergeCell ref="H11:I11"/>
    <mergeCell ref="V9:W10"/>
    <mergeCell ref="X9:Y10"/>
    <mergeCell ref="J11:K11"/>
    <mergeCell ref="L11:M11"/>
    <mergeCell ref="N11:O11"/>
    <mergeCell ref="P11:Q11"/>
    <mergeCell ref="R11:S11"/>
    <mergeCell ref="T11:U11"/>
    <mergeCell ref="N19:O19"/>
    <mergeCell ref="J12:K12"/>
    <mergeCell ref="L12:M12"/>
    <mergeCell ref="N12:O1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H12:I12"/>
    <mergeCell ref="T17:U17"/>
    <mergeCell ref="P20:Q20"/>
    <mergeCell ref="V19:W19"/>
    <mergeCell ref="X19:Y19"/>
    <mergeCell ref="P19:Q19"/>
    <mergeCell ref="V20:W20"/>
    <mergeCell ref="X20:Y20"/>
    <mergeCell ref="V16:W16"/>
    <mergeCell ref="X16:Y16"/>
    <mergeCell ref="V15:W15"/>
    <mergeCell ref="A21:E21"/>
    <mergeCell ref="H21:I21"/>
    <mergeCell ref="J21:K21"/>
    <mergeCell ref="L21:M21"/>
    <mergeCell ref="N21:O21"/>
    <mergeCell ref="P21:Q21"/>
    <mergeCell ref="A22:E22"/>
    <mergeCell ref="J22:K22"/>
    <mergeCell ref="L22:M22"/>
    <mergeCell ref="N22:O22"/>
    <mergeCell ref="P22:Q22"/>
    <mergeCell ref="P39:Q40"/>
    <mergeCell ref="T23:U24"/>
    <mergeCell ref="V23:W24"/>
    <mergeCell ref="X23:Y24"/>
    <mergeCell ref="A26:E26"/>
    <mergeCell ref="A25:E25"/>
    <mergeCell ref="F25:F26"/>
    <mergeCell ref="G25:G26"/>
    <mergeCell ref="H25:I26"/>
    <mergeCell ref="J25:K26"/>
    <mergeCell ref="L25:M26"/>
    <mergeCell ref="N25:O26"/>
    <mergeCell ref="P25:Q26"/>
    <mergeCell ref="A24:E24"/>
    <mergeCell ref="F23:F24"/>
    <mergeCell ref="G23:G24"/>
    <mergeCell ref="H23:I24"/>
    <mergeCell ref="J23:K24"/>
    <mergeCell ref="L23:M24"/>
    <mergeCell ref="N23:O24"/>
    <mergeCell ref="P23:Q24"/>
    <mergeCell ref="R23:S24"/>
    <mergeCell ref="R25:S26"/>
    <mergeCell ref="T25:U26"/>
    <mergeCell ref="R47:S47"/>
    <mergeCell ref="T47:U47"/>
    <mergeCell ref="V47:W47"/>
    <mergeCell ref="X47:Y47"/>
    <mergeCell ref="X48:Y48"/>
    <mergeCell ref="R48:S48"/>
    <mergeCell ref="R38:S38"/>
    <mergeCell ref="T38:U38"/>
    <mergeCell ref="V38:W38"/>
    <mergeCell ref="X38:Y38"/>
    <mergeCell ref="V42:W43"/>
    <mergeCell ref="X41:Y41"/>
    <mergeCell ref="R39:S40"/>
    <mergeCell ref="T39:U40"/>
    <mergeCell ref="V39:W40"/>
    <mergeCell ref="X39:Y40"/>
    <mergeCell ref="R45:S45"/>
    <mergeCell ref="T45:U45"/>
    <mergeCell ref="V45:W45"/>
    <mergeCell ref="X45:Y45"/>
    <mergeCell ref="R46:S46"/>
    <mergeCell ref="T46:U46"/>
    <mergeCell ref="V46:W46"/>
    <mergeCell ref="X46:Y46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N44:O44"/>
    <mergeCell ref="P44:Q44"/>
    <mergeCell ref="R44:S44"/>
    <mergeCell ref="T44:U44"/>
    <mergeCell ref="H45:I45"/>
    <mergeCell ref="J45:K45"/>
    <mergeCell ref="L45:M45"/>
    <mergeCell ref="N45:O45"/>
    <mergeCell ref="P45:Q45"/>
    <mergeCell ref="A18:E18"/>
    <mergeCell ref="H18:I18"/>
    <mergeCell ref="J18:K18"/>
    <mergeCell ref="L18:M18"/>
    <mergeCell ref="N18:O18"/>
    <mergeCell ref="P18:Q18"/>
    <mergeCell ref="R18:S18"/>
    <mergeCell ref="T18:U18"/>
    <mergeCell ref="R17:S17"/>
    <mergeCell ref="A15:E15"/>
    <mergeCell ref="H15:I15"/>
    <mergeCell ref="J15:K15"/>
    <mergeCell ref="L15:M15"/>
    <mergeCell ref="N15:O15"/>
    <mergeCell ref="P15:Q15"/>
    <mergeCell ref="X14:Y14"/>
    <mergeCell ref="R15:S15"/>
    <mergeCell ref="T15:U15"/>
    <mergeCell ref="X15:Y15"/>
    <mergeCell ref="A13:E13"/>
    <mergeCell ref="L14:M14"/>
    <mergeCell ref="N14:O14"/>
    <mergeCell ref="P14:Q14"/>
    <mergeCell ref="R14:S14"/>
    <mergeCell ref="T14:U14"/>
    <mergeCell ref="V14:W14"/>
    <mergeCell ref="H14:I14"/>
    <mergeCell ref="J14:K14"/>
    <mergeCell ref="A14:E14"/>
    <mergeCell ref="A16:E16"/>
    <mergeCell ref="H16:I16"/>
    <mergeCell ref="J16:K16"/>
    <mergeCell ref="L16:M16"/>
    <mergeCell ref="N16:O16"/>
    <mergeCell ref="P16:Q16"/>
    <mergeCell ref="R16:S16"/>
    <mergeCell ref="T16:U16"/>
    <mergeCell ref="A23:E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0:E20"/>
    <mergeCell ref="H20:I20"/>
    <mergeCell ref="J20:K20"/>
    <mergeCell ref="L20:M20"/>
    <mergeCell ref="N20:O20"/>
    <mergeCell ref="A27:E27"/>
    <mergeCell ref="A28:E28"/>
    <mergeCell ref="A29:E29"/>
    <mergeCell ref="A30:E30"/>
    <mergeCell ref="H30:I30"/>
    <mergeCell ref="J30:K30"/>
    <mergeCell ref="L30:M30"/>
    <mergeCell ref="N30:O30"/>
    <mergeCell ref="P30:Q30"/>
    <mergeCell ref="J29:K29"/>
    <mergeCell ref="L29:M29"/>
    <mergeCell ref="N29:O29"/>
    <mergeCell ref="P29:Q29"/>
    <mergeCell ref="X28:Y28"/>
    <mergeCell ref="H29:I29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T30:U30"/>
    <mergeCell ref="H28:I28"/>
    <mergeCell ref="J28:K28"/>
    <mergeCell ref="L28:M28"/>
    <mergeCell ref="N28:O28"/>
    <mergeCell ref="P28:Q28"/>
    <mergeCell ref="R28:S28"/>
    <mergeCell ref="T28:U28"/>
    <mergeCell ref="V28:W28"/>
    <mergeCell ref="R29:S29"/>
    <mergeCell ref="T29:U29"/>
    <mergeCell ref="V29:W29"/>
    <mergeCell ref="X29:Y29"/>
    <mergeCell ref="A35:E35"/>
    <mergeCell ref="H35:I35"/>
    <mergeCell ref="J35:K35"/>
    <mergeCell ref="L35:M35"/>
    <mergeCell ref="N35:O35"/>
    <mergeCell ref="P35:Q35"/>
    <mergeCell ref="A34:E34"/>
    <mergeCell ref="T31:U31"/>
    <mergeCell ref="F33:F34"/>
    <mergeCell ref="G33:G34"/>
    <mergeCell ref="H33:I34"/>
    <mergeCell ref="J33:K34"/>
    <mergeCell ref="L33:M34"/>
    <mergeCell ref="N33:O34"/>
    <mergeCell ref="P33:Q34"/>
    <mergeCell ref="R33:S34"/>
    <mergeCell ref="T33:U34"/>
    <mergeCell ref="P31:Q31"/>
    <mergeCell ref="R31:S31"/>
    <mergeCell ref="R41:S41"/>
    <mergeCell ref="T41:U41"/>
    <mergeCell ref="V41:W41"/>
    <mergeCell ref="A33:E33"/>
    <mergeCell ref="A31:E31"/>
    <mergeCell ref="H31:I31"/>
    <mergeCell ref="J31:K31"/>
    <mergeCell ref="L31:M31"/>
    <mergeCell ref="N31:O31"/>
    <mergeCell ref="V35:W35"/>
    <mergeCell ref="A40:E40"/>
    <mergeCell ref="A38:E38"/>
    <mergeCell ref="H38:I38"/>
    <mergeCell ref="J38:K38"/>
    <mergeCell ref="L38:M38"/>
    <mergeCell ref="N38:O38"/>
    <mergeCell ref="P38:Q38"/>
    <mergeCell ref="A39:E39"/>
    <mergeCell ref="F39:F40"/>
    <mergeCell ref="G39:G40"/>
    <mergeCell ref="H39:I40"/>
    <mergeCell ref="J39:K40"/>
    <mergeCell ref="L39:M40"/>
    <mergeCell ref="N39:O40"/>
    <mergeCell ref="A36:E36"/>
    <mergeCell ref="T32:U32"/>
    <mergeCell ref="V32:W32"/>
    <mergeCell ref="X32:Y32"/>
    <mergeCell ref="A37:E37"/>
    <mergeCell ref="R35:S35"/>
    <mergeCell ref="T35:U35"/>
    <mergeCell ref="F42:F43"/>
    <mergeCell ref="G42:G43"/>
    <mergeCell ref="H42:I43"/>
    <mergeCell ref="J42:K43"/>
    <mergeCell ref="L42:M43"/>
    <mergeCell ref="N42:O43"/>
    <mergeCell ref="P42:Q43"/>
    <mergeCell ref="R42:S43"/>
    <mergeCell ref="A42:E42"/>
    <mergeCell ref="A43:E43"/>
    <mergeCell ref="T42:U43"/>
    <mergeCell ref="A41:E41"/>
    <mergeCell ref="H41:I41"/>
    <mergeCell ref="J41:K41"/>
    <mergeCell ref="L41:M41"/>
    <mergeCell ref="N41:O41"/>
    <mergeCell ref="P41:Q41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J55:K55"/>
    <mergeCell ref="L55:M55"/>
    <mergeCell ref="N55:O55"/>
    <mergeCell ref="P55:Q55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X56:Y56"/>
    <mergeCell ref="R54:S54"/>
    <mergeCell ref="T54:U54"/>
    <mergeCell ref="V54:W54"/>
    <mergeCell ref="X54:Y54"/>
    <mergeCell ref="X55:Y55"/>
    <mergeCell ref="Q58:T58"/>
    <mergeCell ref="K59:Q59"/>
    <mergeCell ref="C58:M58"/>
    <mergeCell ref="N58:P58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L50:M50"/>
    <mergeCell ref="R50:S50"/>
    <mergeCell ref="T50:U50"/>
    <mergeCell ref="V50:W50"/>
    <mergeCell ref="X50:Y50"/>
    <mergeCell ref="R49:S49"/>
    <mergeCell ref="A46:E46"/>
    <mergeCell ref="V44:W44"/>
    <mergeCell ref="X44:Y44"/>
    <mergeCell ref="A44:E44"/>
    <mergeCell ref="H44:I44"/>
    <mergeCell ref="J44:K44"/>
    <mergeCell ref="L44:M44"/>
  </mergeCells>
  <pageMargins left="0.31496062992125984" right="0.31496062992125984" top="0.27559055118110237" bottom="0.27559055118110237" header="0" footer="0"/>
  <pageSetup paperSize="9" scale="78" orientation="landscape" r:id="rId1"/>
  <rowBreaks count="1" manualBreakCount="1">
    <brk id="4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D14" sqref="D14:J14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74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8" t="s">
        <v>105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</row>
    <row r="6" spans="1:66">
      <c r="M6" s="38"/>
      <c r="N6" s="39"/>
      <c r="O6" s="269" t="s">
        <v>372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40"/>
      <c r="AH6" s="41"/>
      <c r="AI6" s="270"/>
      <c r="AJ6" s="270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1" t="s">
        <v>106</v>
      </c>
      <c r="B8" s="271" t="s">
        <v>107</v>
      </c>
      <c r="C8" s="271" t="s">
        <v>108</v>
      </c>
      <c r="D8" s="273" t="s">
        <v>109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5"/>
    </row>
    <row r="9" spans="1:66">
      <c r="A9" s="272"/>
      <c r="B9" s="272"/>
      <c r="C9" s="272"/>
      <c r="D9" s="276" t="s">
        <v>110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8"/>
      <c r="Y9" s="280" t="s">
        <v>7</v>
      </c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5"/>
    </row>
    <row r="10" spans="1:66" ht="95.25" customHeight="1">
      <c r="A10" s="272"/>
      <c r="B10" s="272"/>
      <c r="C10" s="272"/>
      <c r="D10" s="279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71" t="s">
        <v>111</v>
      </c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 t="s">
        <v>112</v>
      </c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</row>
    <row r="11" spans="1:66">
      <c r="A11" s="272"/>
      <c r="B11" s="272"/>
      <c r="C11" s="272"/>
      <c r="D11" s="266" t="s">
        <v>113</v>
      </c>
      <c r="E11" s="267"/>
      <c r="F11" s="267"/>
      <c r="G11" s="265">
        <v>17</v>
      </c>
      <c r="H11" s="265"/>
      <c r="I11" s="253" t="s">
        <v>114</v>
      </c>
      <c r="J11" s="254"/>
      <c r="K11" s="266" t="s">
        <v>113</v>
      </c>
      <c r="L11" s="267"/>
      <c r="M11" s="267"/>
      <c r="N11" s="265">
        <v>18</v>
      </c>
      <c r="O11" s="265"/>
      <c r="P11" s="253" t="s">
        <v>114</v>
      </c>
      <c r="Q11" s="254"/>
      <c r="R11" s="266" t="s">
        <v>113</v>
      </c>
      <c r="S11" s="267"/>
      <c r="T11" s="267"/>
      <c r="U11" s="265">
        <v>19</v>
      </c>
      <c r="V11" s="265"/>
      <c r="W11" s="253" t="s">
        <v>114</v>
      </c>
      <c r="X11" s="254"/>
      <c r="Y11" s="266" t="s">
        <v>113</v>
      </c>
      <c r="Z11" s="267"/>
      <c r="AA11" s="267"/>
      <c r="AB11" s="265">
        <v>17</v>
      </c>
      <c r="AC11" s="265"/>
      <c r="AD11" s="253" t="s">
        <v>114</v>
      </c>
      <c r="AE11" s="254"/>
      <c r="AF11" s="266" t="s">
        <v>113</v>
      </c>
      <c r="AG11" s="267"/>
      <c r="AH11" s="267"/>
      <c r="AI11" s="265">
        <v>18</v>
      </c>
      <c r="AJ11" s="265"/>
      <c r="AK11" s="253" t="s">
        <v>114</v>
      </c>
      <c r="AL11" s="254"/>
      <c r="AM11" s="266" t="s">
        <v>113</v>
      </c>
      <c r="AN11" s="267"/>
      <c r="AO11" s="267"/>
      <c r="AP11" s="265">
        <v>19</v>
      </c>
      <c r="AQ11" s="265"/>
      <c r="AR11" s="253" t="s">
        <v>114</v>
      </c>
      <c r="AS11" s="254"/>
      <c r="AT11" s="266" t="s">
        <v>113</v>
      </c>
      <c r="AU11" s="267"/>
      <c r="AV11" s="267"/>
      <c r="AW11" s="265">
        <v>17</v>
      </c>
      <c r="AX11" s="265"/>
      <c r="AY11" s="253" t="s">
        <v>114</v>
      </c>
      <c r="AZ11" s="254"/>
      <c r="BA11" s="266" t="s">
        <v>113</v>
      </c>
      <c r="BB11" s="267"/>
      <c r="BC11" s="267"/>
      <c r="BD11" s="265">
        <v>18</v>
      </c>
      <c r="BE11" s="265"/>
      <c r="BF11" s="253" t="s">
        <v>114</v>
      </c>
      <c r="BG11" s="254"/>
      <c r="BH11" s="266" t="s">
        <v>113</v>
      </c>
      <c r="BI11" s="267"/>
      <c r="BJ11" s="267"/>
      <c r="BK11" s="265">
        <v>19</v>
      </c>
      <c r="BL11" s="265"/>
      <c r="BM11" s="253" t="s">
        <v>114</v>
      </c>
      <c r="BN11" s="254"/>
    </row>
    <row r="12" spans="1:66" ht="47.25" customHeight="1">
      <c r="A12" s="272"/>
      <c r="B12" s="272"/>
      <c r="C12" s="272"/>
      <c r="D12" s="255" t="s">
        <v>115</v>
      </c>
      <c r="E12" s="256"/>
      <c r="F12" s="256"/>
      <c r="G12" s="256"/>
      <c r="H12" s="256"/>
      <c r="I12" s="256"/>
      <c r="J12" s="257"/>
      <c r="K12" s="255" t="s">
        <v>116</v>
      </c>
      <c r="L12" s="256"/>
      <c r="M12" s="256"/>
      <c r="N12" s="256"/>
      <c r="O12" s="256"/>
      <c r="P12" s="256"/>
      <c r="Q12" s="257"/>
      <c r="R12" s="255" t="s">
        <v>117</v>
      </c>
      <c r="S12" s="256"/>
      <c r="T12" s="256"/>
      <c r="U12" s="256"/>
      <c r="V12" s="256"/>
      <c r="W12" s="256"/>
      <c r="X12" s="257"/>
      <c r="Y12" s="255" t="s">
        <v>115</v>
      </c>
      <c r="Z12" s="256"/>
      <c r="AA12" s="256"/>
      <c r="AB12" s="256"/>
      <c r="AC12" s="256"/>
      <c r="AD12" s="256"/>
      <c r="AE12" s="257"/>
      <c r="AF12" s="255" t="s">
        <v>116</v>
      </c>
      <c r="AG12" s="256"/>
      <c r="AH12" s="256"/>
      <c r="AI12" s="256"/>
      <c r="AJ12" s="256"/>
      <c r="AK12" s="256"/>
      <c r="AL12" s="257"/>
      <c r="AM12" s="255" t="s">
        <v>117</v>
      </c>
      <c r="AN12" s="256"/>
      <c r="AO12" s="256"/>
      <c r="AP12" s="256"/>
      <c r="AQ12" s="256"/>
      <c r="AR12" s="256"/>
      <c r="AS12" s="257"/>
      <c r="AT12" s="255" t="s">
        <v>115</v>
      </c>
      <c r="AU12" s="256"/>
      <c r="AV12" s="256"/>
      <c r="AW12" s="256"/>
      <c r="AX12" s="256"/>
      <c r="AY12" s="256"/>
      <c r="AZ12" s="257"/>
      <c r="BA12" s="255" t="s">
        <v>116</v>
      </c>
      <c r="BB12" s="256"/>
      <c r="BC12" s="256"/>
      <c r="BD12" s="256"/>
      <c r="BE12" s="256"/>
      <c r="BF12" s="256"/>
      <c r="BG12" s="257"/>
      <c r="BH12" s="255" t="s">
        <v>117</v>
      </c>
      <c r="BI12" s="256"/>
      <c r="BJ12" s="256"/>
      <c r="BK12" s="256"/>
      <c r="BL12" s="256"/>
      <c r="BM12" s="256"/>
      <c r="BN12" s="257"/>
    </row>
    <row r="13" spans="1:66" ht="15.75" thickBot="1">
      <c r="A13" s="42">
        <v>1</v>
      </c>
      <c r="B13" s="43">
        <v>2</v>
      </c>
      <c r="C13" s="43">
        <v>3</v>
      </c>
      <c r="D13" s="260">
        <v>4</v>
      </c>
      <c r="E13" s="261"/>
      <c r="F13" s="261"/>
      <c r="G13" s="261"/>
      <c r="H13" s="261"/>
      <c r="I13" s="261"/>
      <c r="J13" s="262"/>
      <c r="K13" s="260">
        <v>5</v>
      </c>
      <c r="L13" s="261"/>
      <c r="M13" s="261"/>
      <c r="N13" s="261"/>
      <c r="O13" s="261"/>
      <c r="P13" s="261"/>
      <c r="Q13" s="262"/>
      <c r="R13" s="260">
        <v>6</v>
      </c>
      <c r="S13" s="261"/>
      <c r="T13" s="261"/>
      <c r="U13" s="261"/>
      <c r="V13" s="261"/>
      <c r="W13" s="261"/>
      <c r="X13" s="262"/>
      <c r="Y13" s="260">
        <v>7</v>
      </c>
      <c r="Z13" s="261"/>
      <c r="AA13" s="261"/>
      <c r="AB13" s="261"/>
      <c r="AC13" s="261"/>
      <c r="AD13" s="261"/>
      <c r="AE13" s="262"/>
      <c r="AF13" s="260">
        <v>8</v>
      </c>
      <c r="AG13" s="261"/>
      <c r="AH13" s="261"/>
      <c r="AI13" s="261"/>
      <c r="AJ13" s="261"/>
      <c r="AK13" s="261"/>
      <c r="AL13" s="262"/>
      <c r="AM13" s="260">
        <v>9</v>
      </c>
      <c r="AN13" s="261"/>
      <c r="AO13" s="261"/>
      <c r="AP13" s="261"/>
      <c r="AQ13" s="261"/>
      <c r="AR13" s="261"/>
      <c r="AS13" s="262"/>
      <c r="AT13" s="260">
        <v>10</v>
      </c>
      <c r="AU13" s="261"/>
      <c r="AV13" s="261"/>
      <c r="AW13" s="261"/>
      <c r="AX13" s="261"/>
      <c r="AY13" s="261"/>
      <c r="AZ13" s="262"/>
      <c r="BA13" s="260">
        <v>11</v>
      </c>
      <c r="BB13" s="261"/>
      <c r="BC13" s="261"/>
      <c r="BD13" s="261"/>
      <c r="BE13" s="261"/>
      <c r="BF13" s="261"/>
      <c r="BG13" s="262"/>
      <c r="BH13" s="260">
        <v>12</v>
      </c>
      <c r="BI13" s="261"/>
      <c r="BJ13" s="261"/>
      <c r="BK13" s="261"/>
      <c r="BL13" s="261"/>
      <c r="BM13" s="261"/>
      <c r="BN13" s="262"/>
    </row>
    <row r="14" spans="1:66" ht="75">
      <c r="A14" s="44" t="s">
        <v>118</v>
      </c>
      <c r="B14" s="45" t="s">
        <v>119</v>
      </c>
      <c r="C14" s="46" t="s">
        <v>120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4"/>
    </row>
    <row r="15" spans="1:66">
      <c r="A15" s="47" t="s">
        <v>7</v>
      </c>
      <c r="B15" s="258">
        <v>1001</v>
      </c>
      <c r="C15" s="259" t="s">
        <v>121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2"/>
    </row>
    <row r="16" spans="1:66" ht="105">
      <c r="A16" s="48" t="s">
        <v>122</v>
      </c>
      <c r="B16" s="258"/>
      <c r="C16" s="259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2"/>
    </row>
    <row r="17" spans="1:66">
      <c r="A17" s="44"/>
      <c r="B17" s="49"/>
      <c r="C17" s="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2"/>
    </row>
    <row r="18" spans="1:66" ht="60">
      <c r="A18" s="51" t="s">
        <v>123</v>
      </c>
      <c r="B18" s="52">
        <v>2001</v>
      </c>
      <c r="C18" s="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2"/>
    </row>
    <row r="19" spans="1:66" ht="15.75" thickBot="1">
      <c r="A19" s="44"/>
      <c r="B19" s="53"/>
      <c r="C19" s="54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50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"/>
  <sheetViews>
    <sheetView topLeftCell="A7" workbookViewId="0">
      <selection activeCell="BV16" sqref="BV16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104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73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74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8" t="s">
        <v>105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</row>
    <row r="6" spans="1:66">
      <c r="M6" s="38"/>
      <c r="N6" s="39"/>
      <c r="O6" s="269" t="s">
        <v>349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40"/>
      <c r="AH6" s="41"/>
      <c r="AI6" s="270"/>
      <c r="AJ6" s="270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1" t="s">
        <v>106</v>
      </c>
      <c r="B8" s="271" t="s">
        <v>107</v>
      </c>
      <c r="C8" s="271" t="s">
        <v>108</v>
      </c>
      <c r="D8" s="273" t="s">
        <v>109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5"/>
    </row>
    <row r="9" spans="1:66">
      <c r="A9" s="272"/>
      <c r="B9" s="272"/>
      <c r="C9" s="272"/>
      <c r="D9" s="276" t="s">
        <v>110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8"/>
      <c r="Y9" s="280" t="s">
        <v>7</v>
      </c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5"/>
    </row>
    <row r="10" spans="1:66" ht="95.25" customHeight="1">
      <c r="A10" s="272"/>
      <c r="B10" s="272"/>
      <c r="C10" s="272"/>
      <c r="D10" s="279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71" t="s">
        <v>111</v>
      </c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 t="s">
        <v>112</v>
      </c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</row>
    <row r="11" spans="1:66">
      <c r="A11" s="272"/>
      <c r="B11" s="272"/>
      <c r="C11" s="272"/>
      <c r="D11" s="266" t="s">
        <v>113</v>
      </c>
      <c r="E11" s="267"/>
      <c r="F11" s="267"/>
      <c r="G11" s="265">
        <v>18</v>
      </c>
      <c r="H11" s="265"/>
      <c r="I11" s="253" t="s">
        <v>114</v>
      </c>
      <c r="J11" s="254"/>
      <c r="K11" s="266" t="s">
        <v>113</v>
      </c>
      <c r="L11" s="267"/>
      <c r="M11" s="267"/>
      <c r="N11" s="265">
        <v>19</v>
      </c>
      <c r="O11" s="265"/>
      <c r="P11" s="253" t="s">
        <v>114</v>
      </c>
      <c r="Q11" s="254"/>
      <c r="R11" s="266" t="s">
        <v>113</v>
      </c>
      <c r="S11" s="267"/>
      <c r="T11" s="267"/>
      <c r="U11" s="265">
        <v>20</v>
      </c>
      <c r="V11" s="265"/>
      <c r="W11" s="253" t="s">
        <v>114</v>
      </c>
      <c r="X11" s="254"/>
      <c r="Y11" s="266" t="s">
        <v>113</v>
      </c>
      <c r="Z11" s="267"/>
      <c r="AA11" s="267"/>
      <c r="AB11" s="265">
        <v>18</v>
      </c>
      <c r="AC11" s="265"/>
      <c r="AD11" s="253" t="s">
        <v>114</v>
      </c>
      <c r="AE11" s="254"/>
      <c r="AF11" s="266" t="s">
        <v>113</v>
      </c>
      <c r="AG11" s="267"/>
      <c r="AH11" s="267"/>
      <c r="AI11" s="265">
        <v>19</v>
      </c>
      <c r="AJ11" s="265"/>
      <c r="AK11" s="253" t="s">
        <v>114</v>
      </c>
      <c r="AL11" s="254"/>
      <c r="AM11" s="266" t="s">
        <v>113</v>
      </c>
      <c r="AN11" s="267"/>
      <c r="AO11" s="267"/>
      <c r="AP11" s="265">
        <v>20</v>
      </c>
      <c r="AQ11" s="265"/>
      <c r="AR11" s="253" t="s">
        <v>114</v>
      </c>
      <c r="AS11" s="254"/>
      <c r="AT11" s="266" t="s">
        <v>113</v>
      </c>
      <c r="AU11" s="267"/>
      <c r="AV11" s="267"/>
      <c r="AW11" s="265">
        <v>18</v>
      </c>
      <c r="AX11" s="265"/>
      <c r="AY11" s="253" t="s">
        <v>114</v>
      </c>
      <c r="AZ11" s="254"/>
      <c r="BA11" s="266" t="s">
        <v>113</v>
      </c>
      <c r="BB11" s="267"/>
      <c r="BC11" s="267"/>
      <c r="BD11" s="265">
        <v>19</v>
      </c>
      <c r="BE11" s="265"/>
      <c r="BF11" s="253" t="s">
        <v>114</v>
      </c>
      <c r="BG11" s="254"/>
      <c r="BH11" s="266" t="s">
        <v>113</v>
      </c>
      <c r="BI11" s="267"/>
      <c r="BJ11" s="267"/>
      <c r="BK11" s="265">
        <v>20</v>
      </c>
      <c r="BL11" s="265"/>
      <c r="BM11" s="253" t="s">
        <v>114</v>
      </c>
      <c r="BN11" s="254"/>
    </row>
    <row r="12" spans="1:66" ht="47.25" customHeight="1">
      <c r="A12" s="272"/>
      <c r="B12" s="272"/>
      <c r="C12" s="272"/>
      <c r="D12" s="255" t="s">
        <v>115</v>
      </c>
      <c r="E12" s="256"/>
      <c r="F12" s="256"/>
      <c r="G12" s="256"/>
      <c r="H12" s="256"/>
      <c r="I12" s="256"/>
      <c r="J12" s="257"/>
      <c r="K12" s="255" t="s">
        <v>116</v>
      </c>
      <c r="L12" s="256"/>
      <c r="M12" s="256"/>
      <c r="N12" s="256"/>
      <c r="O12" s="256"/>
      <c r="P12" s="256"/>
      <c r="Q12" s="257"/>
      <c r="R12" s="255" t="s">
        <v>117</v>
      </c>
      <c r="S12" s="256"/>
      <c r="T12" s="256"/>
      <c r="U12" s="256"/>
      <c r="V12" s="256"/>
      <c r="W12" s="256"/>
      <c r="X12" s="257"/>
      <c r="Y12" s="255" t="s">
        <v>115</v>
      </c>
      <c r="Z12" s="256"/>
      <c r="AA12" s="256"/>
      <c r="AB12" s="256"/>
      <c r="AC12" s="256"/>
      <c r="AD12" s="256"/>
      <c r="AE12" s="257"/>
      <c r="AF12" s="255" t="s">
        <v>116</v>
      </c>
      <c r="AG12" s="256"/>
      <c r="AH12" s="256"/>
      <c r="AI12" s="256"/>
      <c r="AJ12" s="256"/>
      <c r="AK12" s="256"/>
      <c r="AL12" s="257"/>
      <c r="AM12" s="255" t="s">
        <v>117</v>
      </c>
      <c r="AN12" s="256"/>
      <c r="AO12" s="256"/>
      <c r="AP12" s="256"/>
      <c r="AQ12" s="256"/>
      <c r="AR12" s="256"/>
      <c r="AS12" s="257"/>
      <c r="AT12" s="255" t="s">
        <v>115</v>
      </c>
      <c r="AU12" s="256"/>
      <c r="AV12" s="256"/>
      <c r="AW12" s="256"/>
      <c r="AX12" s="256"/>
      <c r="AY12" s="256"/>
      <c r="AZ12" s="257"/>
      <c r="BA12" s="255" t="s">
        <v>116</v>
      </c>
      <c r="BB12" s="256"/>
      <c r="BC12" s="256"/>
      <c r="BD12" s="256"/>
      <c r="BE12" s="256"/>
      <c r="BF12" s="256"/>
      <c r="BG12" s="257"/>
      <c r="BH12" s="255" t="s">
        <v>117</v>
      </c>
      <c r="BI12" s="256"/>
      <c r="BJ12" s="256"/>
      <c r="BK12" s="256"/>
      <c r="BL12" s="256"/>
      <c r="BM12" s="256"/>
      <c r="BN12" s="257"/>
    </row>
    <row r="13" spans="1:66" ht="15.75" thickBot="1">
      <c r="A13" s="42">
        <v>1</v>
      </c>
      <c r="B13" s="43">
        <v>2</v>
      </c>
      <c r="C13" s="43">
        <v>3</v>
      </c>
      <c r="D13" s="260">
        <v>4</v>
      </c>
      <c r="E13" s="261"/>
      <c r="F13" s="261"/>
      <c r="G13" s="261"/>
      <c r="H13" s="261"/>
      <c r="I13" s="261"/>
      <c r="J13" s="262"/>
      <c r="K13" s="260">
        <v>5</v>
      </c>
      <c r="L13" s="261"/>
      <c r="M13" s="261"/>
      <c r="N13" s="261"/>
      <c r="O13" s="261"/>
      <c r="P13" s="261"/>
      <c r="Q13" s="262"/>
      <c r="R13" s="260">
        <v>6</v>
      </c>
      <c r="S13" s="261"/>
      <c r="T13" s="261"/>
      <c r="U13" s="261"/>
      <c r="V13" s="261"/>
      <c r="W13" s="261"/>
      <c r="X13" s="262"/>
      <c r="Y13" s="260">
        <v>7</v>
      </c>
      <c r="Z13" s="261"/>
      <c r="AA13" s="261"/>
      <c r="AB13" s="261"/>
      <c r="AC13" s="261"/>
      <c r="AD13" s="261"/>
      <c r="AE13" s="262"/>
      <c r="AF13" s="260">
        <v>8</v>
      </c>
      <c r="AG13" s="261"/>
      <c r="AH13" s="261"/>
      <c r="AI13" s="261"/>
      <c r="AJ13" s="261"/>
      <c r="AK13" s="261"/>
      <c r="AL13" s="262"/>
      <c r="AM13" s="260">
        <v>9</v>
      </c>
      <c r="AN13" s="261"/>
      <c r="AO13" s="261"/>
      <c r="AP13" s="261"/>
      <c r="AQ13" s="261"/>
      <c r="AR13" s="261"/>
      <c r="AS13" s="262"/>
      <c r="AT13" s="260">
        <v>10</v>
      </c>
      <c r="AU13" s="261"/>
      <c r="AV13" s="261"/>
      <c r="AW13" s="261"/>
      <c r="AX13" s="261"/>
      <c r="AY13" s="261"/>
      <c r="AZ13" s="262"/>
      <c r="BA13" s="260">
        <v>11</v>
      </c>
      <c r="BB13" s="261"/>
      <c r="BC13" s="261"/>
      <c r="BD13" s="261"/>
      <c r="BE13" s="261"/>
      <c r="BF13" s="261"/>
      <c r="BG13" s="262"/>
      <c r="BH13" s="260">
        <v>12</v>
      </c>
      <c r="BI13" s="261"/>
      <c r="BJ13" s="261"/>
      <c r="BK13" s="261"/>
      <c r="BL13" s="261"/>
      <c r="BM13" s="261"/>
      <c r="BN13" s="262"/>
    </row>
    <row r="14" spans="1:66" ht="75">
      <c r="A14" s="44" t="s">
        <v>118</v>
      </c>
      <c r="B14" s="45" t="s">
        <v>119</v>
      </c>
      <c r="C14" s="46" t="s">
        <v>120</v>
      </c>
      <c r="D14" s="263">
        <f>D18</f>
        <v>290808.94</v>
      </c>
      <c r="E14" s="263"/>
      <c r="F14" s="263"/>
      <c r="G14" s="263"/>
      <c r="H14" s="263"/>
      <c r="I14" s="263"/>
      <c r="J14" s="263"/>
      <c r="K14" s="263">
        <f t="shared" ref="K14" si="0">K18</f>
        <v>290808.94</v>
      </c>
      <c r="L14" s="263"/>
      <c r="M14" s="263"/>
      <c r="N14" s="263"/>
      <c r="O14" s="263"/>
      <c r="P14" s="263"/>
      <c r="Q14" s="263"/>
      <c r="R14" s="263">
        <f t="shared" ref="R14" si="1">R18</f>
        <v>290808.94</v>
      </c>
      <c r="S14" s="263"/>
      <c r="T14" s="263"/>
      <c r="U14" s="263"/>
      <c r="V14" s="263"/>
      <c r="W14" s="263"/>
      <c r="X14" s="263"/>
      <c r="Y14" s="263">
        <f t="shared" ref="Y14" si="2">Y18</f>
        <v>290808.94</v>
      </c>
      <c r="Z14" s="263"/>
      <c r="AA14" s="263"/>
      <c r="AB14" s="263"/>
      <c r="AC14" s="263"/>
      <c r="AD14" s="263"/>
      <c r="AE14" s="263"/>
      <c r="AF14" s="263">
        <f t="shared" ref="AF14" si="3">AF18</f>
        <v>290808.94</v>
      </c>
      <c r="AG14" s="263"/>
      <c r="AH14" s="263"/>
      <c r="AI14" s="263"/>
      <c r="AJ14" s="263"/>
      <c r="AK14" s="263"/>
      <c r="AL14" s="263"/>
      <c r="AM14" s="263">
        <f t="shared" ref="AM14" si="4">AM18</f>
        <v>290808.94</v>
      </c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4"/>
    </row>
    <row r="15" spans="1:66">
      <c r="A15" s="47" t="s">
        <v>7</v>
      </c>
      <c r="B15" s="258">
        <v>1001</v>
      </c>
      <c r="C15" s="259" t="s">
        <v>121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2"/>
    </row>
    <row r="16" spans="1:66" ht="105">
      <c r="A16" s="48" t="s">
        <v>122</v>
      </c>
      <c r="B16" s="258"/>
      <c r="C16" s="259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2"/>
    </row>
    <row r="17" spans="1:66" ht="15.75" thickBot="1">
      <c r="A17" s="44"/>
      <c r="B17" s="49"/>
      <c r="C17" s="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2"/>
    </row>
    <row r="18" spans="1:66" ht="60">
      <c r="A18" s="51" t="s">
        <v>123</v>
      </c>
      <c r="B18" s="52">
        <v>2001</v>
      </c>
      <c r="C18" s="50"/>
      <c r="D18" s="263">
        <f>ПФХД!H42</f>
        <v>290808.94</v>
      </c>
      <c r="E18" s="263"/>
      <c r="F18" s="263"/>
      <c r="G18" s="263"/>
      <c r="H18" s="263"/>
      <c r="I18" s="263"/>
      <c r="J18" s="263"/>
      <c r="K18" s="263">
        <f>D18</f>
        <v>290808.94</v>
      </c>
      <c r="L18" s="263"/>
      <c r="M18" s="263"/>
      <c r="N18" s="263"/>
      <c r="O18" s="263"/>
      <c r="P18" s="263"/>
      <c r="Q18" s="263"/>
      <c r="R18" s="263">
        <f t="shared" ref="R18" si="5">K18</f>
        <v>290808.94</v>
      </c>
      <c r="S18" s="263"/>
      <c r="T18" s="263"/>
      <c r="U18" s="263"/>
      <c r="V18" s="263"/>
      <c r="W18" s="263"/>
      <c r="X18" s="263"/>
      <c r="Y18" s="263">
        <f t="shared" ref="Y18" si="6">R18</f>
        <v>290808.94</v>
      </c>
      <c r="Z18" s="263"/>
      <c r="AA18" s="263"/>
      <c r="AB18" s="263"/>
      <c r="AC18" s="263"/>
      <c r="AD18" s="263"/>
      <c r="AE18" s="263"/>
      <c r="AF18" s="263">
        <f t="shared" ref="AF18" si="7">Y18</f>
        <v>290808.94</v>
      </c>
      <c r="AG18" s="263"/>
      <c r="AH18" s="263"/>
      <c r="AI18" s="263"/>
      <c r="AJ18" s="263"/>
      <c r="AK18" s="263"/>
      <c r="AL18" s="263"/>
      <c r="AM18" s="263">
        <f t="shared" ref="AM18" si="8">AF18</f>
        <v>290808.94</v>
      </c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2"/>
    </row>
    <row r="19" spans="1:66" ht="15.75" thickBot="1">
      <c r="A19" s="44"/>
      <c r="B19" s="53"/>
      <c r="C19" s="54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50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XFD1048576"/>
    </sheetView>
  </sheetViews>
  <sheetFormatPr defaultRowHeight="15"/>
  <cols>
    <col min="1" max="1" width="55.5703125" style="37" customWidth="1"/>
    <col min="2" max="2" width="17" style="37" customWidth="1"/>
    <col min="3" max="3" width="42.28515625" style="37" customWidth="1"/>
    <col min="4" max="4" width="1.5703125" style="37" customWidth="1"/>
    <col min="5" max="256" width="9.140625" style="37"/>
    <col min="257" max="257" width="55.5703125" style="37" customWidth="1"/>
    <col min="258" max="258" width="17" style="37" customWidth="1"/>
    <col min="259" max="259" width="42.28515625" style="37" customWidth="1"/>
    <col min="260" max="260" width="1.5703125" style="37" customWidth="1"/>
    <col min="261" max="512" width="9.140625" style="37"/>
    <col min="513" max="513" width="55.5703125" style="37" customWidth="1"/>
    <col min="514" max="514" width="17" style="37" customWidth="1"/>
    <col min="515" max="515" width="42.28515625" style="37" customWidth="1"/>
    <col min="516" max="516" width="1.5703125" style="37" customWidth="1"/>
    <col min="517" max="768" width="9.140625" style="37"/>
    <col min="769" max="769" width="55.5703125" style="37" customWidth="1"/>
    <col min="770" max="770" width="17" style="37" customWidth="1"/>
    <col min="771" max="771" width="42.28515625" style="37" customWidth="1"/>
    <col min="772" max="772" width="1.5703125" style="37" customWidth="1"/>
    <col min="773" max="1024" width="9.140625" style="37"/>
    <col min="1025" max="1025" width="55.5703125" style="37" customWidth="1"/>
    <col min="1026" max="1026" width="17" style="37" customWidth="1"/>
    <col min="1027" max="1027" width="42.28515625" style="37" customWidth="1"/>
    <col min="1028" max="1028" width="1.5703125" style="37" customWidth="1"/>
    <col min="1029" max="1280" width="9.140625" style="37"/>
    <col min="1281" max="1281" width="55.5703125" style="37" customWidth="1"/>
    <col min="1282" max="1282" width="17" style="37" customWidth="1"/>
    <col min="1283" max="1283" width="42.28515625" style="37" customWidth="1"/>
    <col min="1284" max="1284" width="1.5703125" style="37" customWidth="1"/>
    <col min="1285" max="1536" width="9.140625" style="37"/>
    <col min="1537" max="1537" width="55.5703125" style="37" customWidth="1"/>
    <col min="1538" max="1538" width="17" style="37" customWidth="1"/>
    <col min="1539" max="1539" width="42.28515625" style="37" customWidth="1"/>
    <col min="1540" max="1540" width="1.5703125" style="37" customWidth="1"/>
    <col min="1541" max="1792" width="9.140625" style="37"/>
    <col min="1793" max="1793" width="55.5703125" style="37" customWidth="1"/>
    <col min="1794" max="1794" width="17" style="37" customWidth="1"/>
    <col min="1795" max="1795" width="42.28515625" style="37" customWidth="1"/>
    <col min="1796" max="1796" width="1.5703125" style="37" customWidth="1"/>
    <col min="1797" max="2048" width="9.140625" style="37"/>
    <col min="2049" max="2049" width="55.5703125" style="37" customWidth="1"/>
    <col min="2050" max="2050" width="17" style="37" customWidth="1"/>
    <col min="2051" max="2051" width="42.28515625" style="37" customWidth="1"/>
    <col min="2052" max="2052" width="1.5703125" style="37" customWidth="1"/>
    <col min="2053" max="2304" width="9.140625" style="37"/>
    <col min="2305" max="2305" width="55.5703125" style="37" customWidth="1"/>
    <col min="2306" max="2306" width="17" style="37" customWidth="1"/>
    <col min="2307" max="2307" width="42.28515625" style="37" customWidth="1"/>
    <col min="2308" max="2308" width="1.5703125" style="37" customWidth="1"/>
    <col min="2309" max="2560" width="9.140625" style="37"/>
    <col min="2561" max="2561" width="55.5703125" style="37" customWidth="1"/>
    <col min="2562" max="2562" width="17" style="37" customWidth="1"/>
    <col min="2563" max="2563" width="42.28515625" style="37" customWidth="1"/>
    <col min="2564" max="2564" width="1.5703125" style="37" customWidth="1"/>
    <col min="2565" max="2816" width="9.140625" style="37"/>
    <col min="2817" max="2817" width="55.5703125" style="37" customWidth="1"/>
    <col min="2818" max="2818" width="17" style="37" customWidth="1"/>
    <col min="2819" max="2819" width="42.28515625" style="37" customWidth="1"/>
    <col min="2820" max="2820" width="1.5703125" style="37" customWidth="1"/>
    <col min="2821" max="3072" width="9.140625" style="37"/>
    <col min="3073" max="3073" width="55.5703125" style="37" customWidth="1"/>
    <col min="3074" max="3074" width="17" style="37" customWidth="1"/>
    <col min="3075" max="3075" width="42.28515625" style="37" customWidth="1"/>
    <col min="3076" max="3076" width="1.5703125" style="37" customWidth="1"/>
    <col min="3077" max="3328" width="9.140625" style="37"/>
    <col min="3329" max="3329" width="55.5703125" style="37" customWidth="1"/>
    <col min="3330" max="3330" width="17" style="37" customWidth="1"/>
    <col min="3331" max="3331" width="42.28515625" style="37" customWidth="1"/>
    <col min="3332" max="3332" width="1.5703125" style="37" customWidth="1"/>
    <col min="3333" max="3584" width="9.140625" style="37"/>
    <col min="3585" max="3585" width="55.5703125" style="37" customWidth="1"/>
    <col min="3586" max="3586" width="17" style="37" customWidth="1"/>
    <col min="3587" max="3587" width="42.28515625" style="37" customWidth="1"/>
    <col min="3588" max="3588" width="1.5703125" style="37" customWidth="1"/>
    <col min="3589" max="3840" width="9.140625" style="37"/>
    <col min="3841" max="3841" width="55.5703125" style="37" customWidth="1"/>
    <col min="3842" max="3842" width="17" style="37" customWidth="1"/>
    <col min="3843" max="3843" width="42.28515625" style="37" customWidth="1"/>
    <col min="3844" max="3844" width="1.5703125" style="37" customWidth="1"/>
    <col min="3845" max="4096" width="9.140625" style="37"/>
    <col min="4097" max="4097" width="55.5703125" style="37" customWidth="1"/>
    <col min="4098" max="4098" width="17" style="37" customWidth="1"/>
    <col min="4099" max="4099" width="42.28515625" style="37" customWidth="1"/>
    <col min="4100" max="4100" width="1.5703125" style="37" customWidth="1"/>
    <col min="4101" max="4352" width="9.140625" style="37"/>
    <col min="4353" max="4353" width="55.5703125" style="37" customWidth="1"/>
    <col min="4354" max="4354" width="17" style="37" customWidth="1"/>
    <col min="4355" max="4355" width="42.28515625" style="37" customWidth="1"/>
    <col min="4356" max="4356" width="1.5703125" style="37" customWidth="1"/>
    <col min="4357" max="4608" width="9.140625" style="37"/>
    <col min="4609" max="4609" width="55.5703125" style="37" customWidth="1"/>
    <col min="4610" max="4610" width="17" style="37" customWidth="1"/>
    <col min="4611" max="4611" width="42.28515625" style="37" customWidth="1"/>
    <col min="4612" max="4612" width="1.5703125" style="37" customWidth="1"/>
    <col min="4613" max="4864" width="9.140625" style="37"/>
    <col min="4865" max="4865" width="55.5703125" style="37" customWidth="1"/>
    <col min="4866" max="4866" width="17" style="37" customWidth="1"/>
    <col min="4867" max="4867" width="42.28515625" style="37" customWidth="1"/>
    <col min="4868" max="4868" width="1.5703125" style="37" customWidth="1"/>
    <col min="4869" max="5120" width="9.140625" style="37"/>
    <col min="5121" max="5121" width="55.5703125" style="37" customWidth="1"/>
    <col min="5122" max="5122" width="17" style="37" customWidth="1"/>
    <col min="5123" max="5123" width="42.28515625" style="37" customWidth="1"/>
    <col min="5124" max="5124" width="1.5703125" style="37" customWidth="1"/>
    <col min="5125" max="5376" width="9.140625" style="37"/>
    <col min="5377" max="5377" width="55.5703125" style="37" customWidth="1"/>
    <col min="5378" max="5378" width="17" style="37" customWidth="1"/>
    <col min="5379" max="5379" width="42.28515625" style="37" customWidth="1"/>
    <col min="5380" max="5380" width="1.5703125" style="37" customWidth="1"/>
    <col min="5381" max="5632" width="9.140625" style="37"/>
    <col min="5633" max="5633" width="55.5703125" style="37" customWidth="1"/>
    <col min="5634" max="5634" width="17" style="37" customWidth="1"/>
    <col min="5635" max="5635" width="42.28515625" style="37" customWidth="1"/>
    <col min="5636" max="5636" width="1.5703125" style="37" customWidth="1"/>
    <col min="5637" max="5888" width="9.140625" style="37"/>
    <col min="5889" max="5889" width="55.5703125" style="37" customWidth="1"/>
    <col min="5890" max="5890" width="17" style="37" customWidth="1"/>
    <col min="5891" max="5891" width="42.28515625" style="37" customWidth="1"/>
    <col min="5892" max="5892" width="1.5703125" style="37" customWidth="1"/>
    <col min="5893" max="6144" width="9.140625" style="37"/>
    <col min="6145" max="6145" width="55.5703125" style="37" customWidth="1"/>
    <col min="6146" max="6146" width="17" style="37" customWidth="1"/>
    <col min="6147" max="6147" width="42.28515625" style="37" customWidth="1"/>
    <col min="6148" max="6148" width="1.5703125" style="37" customWidth="1"/>
    <col min="6149" max="6400" width="9.140625" style="37"/>
    <col min="6401" max="6401" width="55.5703125" style="37" customWidth="1"/>
    <col min="6402" max="6402" width="17" style="37" customWidth="1"/>
    <col min="6403" max="6403" width="42.28515625" style="37" customWidth="1"/>
    <col min="6404" max="6404" width="1.5703125" style="37" customWidth="1"/>
    <col min="6405" max="6656" width="9.140625" style="37"/>
    <col min="6657" max="6657" width="55.5703125" style="37" customWidth="1"/>
    <col min="6658" max="6658" width="17" style="37" customWidth="1"/>
    <col min="6659" max="6659" width="42.28515625" style="37" customWidth="1"/>
    <col min="6660" max="6660" width="1.5703125" style="37" customWidth="1"/>
    <col min="6661" max="6912" width="9.140625" style="37"/>
    <col min="6913" max="6913" width="55.5703125" style="37" customWidth="1"/>
    <col min="6914" max="6914" width="17" style="37" customWidth="1"/>
    <col min="6915" max="6915" width="42.28515625" style="37" customWidth="1"/>
    <col min="6916" max="6916" width="1.5703125" style="37" customWidth="1"/>
    <col min="6917" max="7168" width="9.140625" style="37"/>
    <col min="7169" max="7169" width="55.5703125" style="37" customWidth="1"/>
    <col min="7170" max="7170" width="17" style="37" customWidth="1"/>
    <col min="7171" max="7171" width="42.28515625" style="37" customWidth="1"/>
    <col min="7172" max="7172" width="1.5703125" style="37" customWidth="1"/>
    <col min="7173" max="7424" width="9.140625" style="37"/>
    <col min="7425" max="7425" width="55.5703125" style="37" customWidth="1"/>
    <col min="7426" max="7426" width="17" style="37" customWidth="1"/>
    <col min="7427" max="7427" width="42.28515625" style="37" customWidth="1"/>
    <col min="7428" max="7428" width="1.5703125" style="37" customWidth="1"/>
    <col min="7429" max="7680" width="9.140625" style="37"/>
    <col min="7681" max="7681" width="55.5703125" style="37" customWidth="1"/>
    <col min="7682" max="7682" width="17" style="37" customWidth="1"/>
    <col min="7683" max="7683" width="42.28515625" style="37" customWidth="1"/>
    <col min="7684" max="7684" width="1.5703125" style="37" customWidth="1"/>
    <col min="7685" max="7936" width="9.140625" style="37"/>
    <col min="7937" max="7937" width="55.5703125" style="37" customWidth="1"/>
    <col min="7938" max="7938" width="17" style="37" customWidth="1"/>
    <col min="7939" max="7939" width="42.28515625" style="37" customWidth="1"/>
    <col min="7940" max="7940" width="1.5703125" style="37" customWidth="1"/>
    <col min="7941" max="8192" width="9.140625" style="37"/>
    <col min="8193" max="8193" width="55.5703125" style="37" customWidth="1"/>
    <col min="8194" max="8194" width="17" style="37" customWidth="1"/>
    <col min="8195" max="8195" width="42.28515625" style="37" customWidth="1"/>
    <col min="8196" max="8196" width="1.5703125" style="37" customWidth="1"/>
    <col min="8197" max="8448" width="9.140625" style="37"/>
    <col min="8449" max="8449" width="55.5703125" style="37" customWidth="1"/>
    <col min="8450" max="8450" width="17" style="37" customWidth="1"/>
    <col min="8451" max="8451" width="42.28515625" style="37" customWidth="1"/>
    <col min="8452" max="8452" width="1.5703125" style="37" customWidth="1"/>
    <col min="8453" max="8704" width="9.140625" style="37"/>
    <col min="8705" max="8705" width="55.5703125" style="37" customWidth="1"/>
    <col min="8706" max="8706" width="17" style="37" customWidth="1"/>
    <col min="8707" max="8707" width="42.28515625" style="37" customWidth="1"/>
    <col min="8708" max="8708" width="1.5703125" style="37" customWidth="1"/>
    <col min="8709" max="8960" width="9.140625" style="37"/>
    <col min="8961" max="8961" width="55.5703125" style="37" customWidth="1"/>
    <col min="8962" max="8962" width="17" style="37" customWidth="1"/>
    <col min="8963" max="8963" width="42.28515625" style="37" customWidth="1"/>
    <col min="8964" max="8964" width="1.5703125" style="37" customWidth="1"/>
    <col min="8965" max="9216" width="9.140625" style="37"/>
    <col min="9217" max="9217" width="55.5703125" style="37" customWidth="1"/>
    <col min="9218" max="9218" width="17" style="37" customWidth="1"/>
    <col min="9219" max="9219" width="42.28515625" style="37" customWidth="1"/>
    <col min="9220" max="9220" width="1.5703125" style="37" customWidth="1"/>
    <col min="9221" max="9472" width="9.140625" style="37"/>
    <col min="9473" max="9473" width="55.5703125" style="37" customWidth="1"/>
    <col min="9474" max="9474" width="17" style="37" customWidth="1"/>
    <col min="9475" max="9475" width="42.28515625" style="37" customWidth="1"/>
    <col min="9476" max="9476" width="1.5703125" style="37" customWidth="1"/>
    <col min="9477" max="9728" width="9.140625" style="37"/>
    <col min="9729" max="9729" width="55.5703125" style="37" customWidth="1"/>
    <col min="9730" max="9730" width="17" style="37" customWidth="1"/>
    <col min="9731" max="9731" width="42.28515625" style="37" customWidth="1"/>
    <col min="9732" max="9732" width="1.5703125" style="37" customWidth="1"/>
    <col min="9733" max="9984" width="9.140625" style="37"/>
    <col min="9985" max="9985" width="55.5703125" style="37" customWidth="1"/>
    <col min="9986" max="9986" width="17" style="37" customWidth="1"/>
    <col min="9987" max="9987" width="42.28515625" style="37" customWidth="1"/>
    <col min="9988" max="9988" width="1.5703125" style="37" customWidth="1"/>
    <col min="9989" max="10240" width="9.140625" style="37"/>
    <col min="10241" max="10241" width="55.5703125" style="37" customWidth="1"/>
    <col min="10242" max="10242" width="17" style="37" customWidth="1"/>
    <col min="10243" max="10243" width="42.28515625" style="37" customWidth="1"/>
    <col min="10244" max="10244" width="1.5703125" style="37" customWidth="1"/>
    <col min="10245" max="10496" width="9.140625" style="37"/>
    <col min="10497" max="10497" width="55.5703125" style="37" customWidth="1"/>
    <col min="10498" max="10498" width="17" style="37" customWidth="1"/>
    <col min="10499" max="10499" width="42.28515625" style="37" customWidth="1"/>
    <col min="10500" max="10500" width="1.5703125" style="37" customWidth="1"/>
    <col min="10501" max="10752" width="9.140625" style="37"/>
    <col min="10753" max="10753" width="55.5703125" style="37" customWidth="1"/>
    <col min="10754" max="10754" width="17" style="37" customWidth="1"/>
    <col min="10755" max="10755" width="42.28515625" style="37" customWidth="1"/>
    <col min="10756" max="10756" width="1.5703125" style="37" customWidth="1"/>
    <col min="10757" max="11008" width="9.140625" style="37"/>
    <col min="11009" max="11009" width="55.5703125" style="37" customWidth="1"/>
    <col min="11010" max="11010" width="17" style="37" customWidth="1"/>
    <col min="11011" max="11011" width="42.28515625" style="37" customWidth="1"/>
    <col min="11012" max="11012" width="1.5703125" style="37" customWidth="1"/>
    <col min="11013" max="11264" width="9.140625" style="37"/>
    <col min="11265" max="11265" width="55.5703125" style="37" customWidth="1"/>
    <col min="11266" max="11266" width="17" style="37" customWidth="1"/>
    <col min="11267" max="11267" width="42.28515625" style="37" customWidth="1"/>
    <col min="11268" max="11268" width="1.5703125" style="37" customWidth="1"/>
    <col min="11269" max="11520" width="9.140625" style="37"/>
    <col min="11521" max="11521" width="55.5703125" style="37" customWidth="1"/>
    <col min="11522" max="11522" width="17" style="37" customWidth="1"/>
    <col min="11523" max="11523" width="42.28515625" style="37" customWidth="1"/>
    <col min="11524" max="11524" width="1.5703125" style="37" customWidth="1"/>
    <col min="11525" max="11776" width="9.140625" style="37"/>
    <col min="11777" max="11777" width="55.5703125" style="37" customWidth="1"/>
    <col min="11778" max="11778" width="17" style="37" customWidth="1"/>
    <col min="11779" max="11779" width="42.28515625" style="37" customWidth="1"/>
    <col min="11780" max="11780" width="1.5703125" style="37" customWidth="1"/>
    <col min="11781" max="12032" width="9.140625" style="37"/>
    <col min="12033" max="12033" width="55.5703125" style="37" customWidth="1"/>
    <col min="12034" max="12034" width="17" style="37" customWidth="1"/>
    <col min="12035" max="12035" width="42.28515625" style="37" customWidth="1"/>
    <col min="12036" max="12036" width="1.5703125" style="37" customWidth="1"/>
    <col min="12037" max="12288" width="9.140625" style="37"/>
    <col min="12289" max="12289" width="55.5703125" style="37" customWidth="1"/>
    <col min="12290" max="12290" width="17" style="37" customWidth="1"/>
    <col min="12291" max="12291" width="42.28515625" style="37" customWidth="1"/>
    <col min="12292" max="12292" width="1.5703125" style="37" customWidth="1"/>
    <col min="12293" max="12544" width="9.140625" style="37"/>
    <col min="12545" max="12545" width="55.5703125" style="37" customWidth="1"/>
    <col min="12546" max="12546" width="17" style="37" customWidth="1"/>
    <col min="12547" max="12547" width="42.28515625" style="37" customWidth="1"/>
    <col min="12548" max="12548" width="1.5703125" style="37" customWidth="1"/>
    <col min="12549" max="12800" width="9.140625" style="37"/>
    <col min="12801" max="12801" width="55.5703125" style="37" customWidth="1"/>
    <col min="12802" max="12802" width="17" style="37" customWidth="1"/>
    <col min="12803" max="12803" width="42.28515625" style="37" customWidth="1"/>
    <col min="12804" max="12804" width="1.5703125" style="37" customWidth="1"/>
    <col min="12805" max="13056" width="9.140625" style="37"/>
    <col min="13057" max="13057" width="55.5703125" style="37" customWidth="1"/>
    <col min="13058" max="13058" width="17" style="37" customWidth="1"/>
    <col min="13059" max="13059" width="42.28515625" style="37" customWidth="1"/>
    <col min="13060" max="13060" width="1.5703125" style="37" customWidth="1"/>
    <col min="13061" max="13312" width="9.140625" style="37"/>
    <col min="13313" max="13313" width="55.5703125" style="37" customWidth="1"/>
    <col min="13314" max="13314" width="17" style="37" customWidth="1"/>
    <col min="13315" max="13315" width="42.28515625" style="37" customWidth="1"/>
    <col min="13316" max="13316" width="1.5703125" style="37" customWidth="1"/>
    <col min="13317" max="13568" width="9.140625" style="37"/>
    <col min="13569" max="13569" width="55.5703125" style="37" customWidth="1"/>
    <col min="13570" max="13570" width="17" style="37" customWidth="1"/>
    <col min="13571" max="13571" width="42.28515625" style="37" customWidth="1"/>
    <col min="13572" max="13572" width="1.5703125" style="37" customWidth="1"/>
    <col min="13573" max="13824" width="9.140625" style="37"/>
    <col min="13825" max="13825" width="55.5703125" style="37" customWidth="1"/>
    <col min="13826" max="13826" width="17" style="37" customWidth="1"/>
    <col min="13827" max="13827" width="42.28515625" style="37" customWidth="1"/>
    <col min="13828" max="13828" width="1.5703125" style="37" customWidth="1"/>
    <col min="13829" max="14080" width="9.140625" style="37"/>
    <col min="14081" max="14081" width="55.5703125" style="37" customWidth="1"/>
    <col min="14082" max="14082" width="17" style="37" customWidth="1"/>
    <col min="14083" max="14083" width="42.28515625" style="37" customWidth="1"/>
    <col min="14084" max="14084" width="1.5703125" style="37" customWidth="1"/>
    <col min="14085" max="14336" width="9.140625" style="37"/>
    <col min="14337" max="14337" width="55.5703125" style="37" customWidth="1"/>
    <col min="14338" max="14338" width="17" style="37" customWidth="1"/>
    <col min="14339" max="14339" width="42.28515625" style="37" customWidth="1"/>
    <col min="14340" max="14340" width="1.5703125" style="37" customWidth="1"/>
    <col min="14341" max="14592" width="9.140625" style="37"/>
    <col min="14593" max="14593" width="55.5703125" style="37" customWidth="1"/>
    <col min="14594" max="14594" width="17" style="37" customWidth="1"/>
    <col min="14595" max="14595" width="42.28515625" style="37" customWidth="1"/>
    <col min="14596" max="14596" width="1.5703125" style="37" customWidth="1"/>
    <col min="14597" max="14848" width="9.140625" style="37"/>
    <col min="14849" max="14849" width="55.5703125" style="37" customWidth="1"/>
    <col min="14850" max="14850" width="17" style="37" customWidth="1"/>
    <col min="14851" max="14851" width="42.28515625" style="37" customWidth="1"/>
    <col min="14852" max="14852" width="1.5703125" style="37" customWidth="1"/>
    <col min="14853" max="15104" width="9.140625" style="37"/>
    <col min="15105" max="15105" width="55.5703125" style="37" customWidth="1"/>
    <col min="15106" max="15106" width="17" style="37" customWidth="1"/>
    <col min="15107" max="15107" width="42.28515625" style="37" customWidth="1"/>
    <col min="15108" max="15108" width="1.5703125" style="37" customWidth="1"/>
    <col min="15109" max="15360" width="9.140625" style="37"/>
    <col min="15361" max="15361" width="55.5703125" style="37" customWidth="1"/>
    <col min="15362" max="15362" width="17" style="37" customWidth="1"/>
    <col min="15363" max="15363" width="42.28515625" style="37" customWidth="1"/>
    <col min="15364" max="15364" width="1.5703125" style="37" customWidth="1"/>
    <col min="15365" max="15616" width="9.140625" style="37"/>
    <col min="15617" max="15617" width="55.5703125" style="37" customWidth="1"/>
    <col min="15618" max="15618" width="17" style="37" customWidth="1"/>
    <col min="15619" max="15619" width="42.28515625" style="37" customWidth="1"/>
    <col min="15620" max="15620" width="1.5703125" style="37" customWidth="1"/>
    <col min="15621" max="15872" width="9.140625" style="37"/>
    <col min="15873" max="15873" width="55.5703125" style="37" customWidth="1"/>
    <col min="15874" max="15874" width="17" style="37" customWidth="1"/>
    <col min="15875" max="15875" width="42.28515625" style="37" customWidth="1"/>
    <col min="15876" max="15876" width="1.5703125" style="37" customWidth="1"/>
    <col min="15877" max="16128" width="9.140625" style="37"/>
    <col min="16129" max="16129" width="55.5703125" style="37" customWidth="1"/>
    <col min="16130" max="16130" width="17" style="37" customWidth="1"/>
    <col min="16131" max="16131" width="42.28515625" style="37" customWidth="1"/>
    <col min="16132" max="16132" width="1.5703125" style="37" customWidth="1"/>
    <col min="16133" max="16384" width="9.140625" style="37"/>
  </cols>
  <sheetData>
    <row r="1" spans="1:8">
      <c r="A1" s="153" t="s">
        <v>124</v>
      </c>
      <c r="B1" s="153"/>
      <c r="C1" s="153"/>
      <c r="D1" s="55"/>
      <c r="E1" s="55"/>
      <c r="F1" s="55"/>
      <c r="G1" s="55"/>
      <c r="H1" s="55"/>
    </row>
    <row r="2" spans="1:8">
      <c r="A2" s="153" t="s">
        <v>73</v>
      </c>
      <c r="B2" s="153"/>
      <c r="C2" s="153"/>
      <c r="D2" s="55"/>
      <c r="E2" s="55"/>
      <c r="F2" s="55"/>
      <c r="G2" s="55"/>
      <c r="H2" s="55"/>
    </row>
    <row r="3" spans="1:8">
      <c r="A3" s="153" t="s">
        <v>74</v>
      </c>
      <c r="B3" s="153"/>
      <c r="C3" s="153"/>
      <c r="D3" s="55"/>
      <c r="E3" s="55"/>
      <c r="F3" s="55"/>
      <c r="G3" s="55"/>
      <c r="H3" s="55"/>
    </row>
    <row r="5" spans="1:8" ht="15.75">
      <c r="A5" s="268" t="s">
        <v>125</v>
      </c>
      <c r="B5" s="268"/>
      <c r="C5" s="268"/>
    </row>
    <row r="6" spans="1:8">
      <c r="A6" s="56"/>
      <c r="B6" s="56"/>
      <c r="C6" s="56"/>
    </row>
    <row r="7" spans="1:8">
      <c r="A7" s="57" t="s">
        <v>79</v>
      </c>
      <c r="B7" s="58" t="s">
        <v>126</v>
      </c>
      <c r="C7" s="59" t="s">
        <v>127</v>
      </c>
    </row>
    <row r="8" spans="1:8" ht="15.75" thickBot="1">
      <c r="A8" s="57">
        <v>1</v>
      </c>
      <c r="B8" s="60">
        <v>2</v>
      </c>
      <c r="C8" s="61">
        <v>3</v>
      </c>
    </row>
    <row r="9" spans="1:8">
      <c r="A9" s="62" t="s">
        <v>128</v>
      </c>
      <c r="B9" s="45" t="s">
        <v>129</v>
      </c>
      <c r="C9" s="63"/>
    </row>
    <row r="10" spans="1:8" ht="60">
      <c r="A10" s="62" t="s">
        <v>130</v>
      </c>
      <c r="B10" s="52" t="s">
        <v>131</v>
      </c>
      <c r="C10" s="64"/>
    </row>
    <row r="11" spans="1:8" ht="30.75" thickBot="1">
      <c r="A11" s="62" t="s">
        <v>132</v>
      </c>
      <c r="B11" s="65" t="s">
        <v>133</v>
      </c>
      <c r="C11" s="66"/>
    </row>
  </sheetData>
  <mergeCells count="4">
    <mergeCell ref="A1:C1"/>
    <mergeCell ref="A2:C2"/>
    <mergeCell ref="A3:C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23"/>
  <sheetViews>
    <sheetView workbookViewId="0">
      <selection activeCell="M11" sqref="M11"/>
    </sheetView>
  </sheetViews>
  <sheetFormatPr defaultColWidth="1.7109375" defaultRowHeight="15"/>
  <cols>
    <col min="1" max="16384" width="1.7109375" style="67"/>
  </cols>
  <sheetData>
    <row r="1" spans="1:86">
      <c r="A1" s="292" t="s">
        <v>134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</row>
    <row r="2" spans="1:86" ht="63" customHeight="1">
      <c r="A2" s="293" t="s">
        <v>135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1:86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</row>
    <row r="4" spans="1:86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</row>
    <row r="5" spans="1:86" ht="4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</row>
    <row r="6" spans="1:86" s="73" customFormat="1" ht="15.75">
      <c r="A6" s="288" t="s">
        <v>136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</row>
    <row r="7" spans="1:86" s="73" customFormat="1" ht="15.7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</row>
    <row r="8" spans="1:86" s="73" customFormat="1" ht="15.75">
      <c r="A8" s="288" t="s">
        <v>137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</row>
    <row r="9" spans="1:86" s="73" customFormat="1"/>
    <row r="10" spans="1:86" s="73" customFormat="1">
      <c r="A10" s="289" t="s">
        <v>138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90" t="s">
        <v>357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</row>
    <row r="11" spans="1:86" s="73" customFormat="1"/>
    <row r="12" spans="1:86" s="73" customFormat="1">
      <c r="A12" s="289" t="s">
        <v>139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</row>
    <row r="13" spans="1:86" s="73" customFormat="1"/>
    <row r="14" spans="1:86" s="73" customFormat="1">
      <c r="A14" s="287" t="s">
        <v>140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</row>
    <row r="15" spans="1:86" s="73" customFormat="1" ht="12" customHeight="1"/>
    <row r="16" spans="1:86" s="73" customFormat="1" ht="15" customHeight="1">
      <c r="A16" s="286" t="s">
        <v>141</v>
      </c>
      <c r="B16" s="286"/>
      <c r="C16" s="286"/>
      <c r="D16" s="286" t="s">
        <v>142</v>
      </c>
      <c r="E16" s="286"/>
      <c r="F16" s="286"/>
      <c r="G16" s="286"/>
      <c r="H16" s="286"/>
      <c r="I16" s="286"/>
      <c r="J16" s="286"/>
      <c r="K16" s="286"/>
      <c r="L16" s="286" t="s">
        <v>143</v>
      </c>
      <c r="M16" s="286"/>
      <c r="N16" s="286"/>
      <c r="O16" s="286"/>
      <c r="P16" s="286"/>
      <c r="Q16" s="286"/>
      <c r="R16" s="286"/>
      <c r="S16" s="286"/>
      <c r="T16" s="286"/>
      <c r="U16" s="286"/>
      <c r="V16" s="286" t="s">
        <v>144</v>
      </c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 t="s">
        <v>145</v>
      </c>
      <c r="BI16" s="286"/>
      <c r="BJ16" s="286"/>
      <c r="BK16" s="286"/>
      <c r="BL16" s="286"/>
      <c r="BM16" s="286"/>
      <c r="BN16" s="286"/>
      <c r="BO16" s="286"/>
      <c r="BP16" s="286"/>
      <c r="BQ16" s="286" t="s">
        <v>146</v>
      </c>
      <c r="BR16" s="286"/>
      <c r="BS16" s="286"/>
      <c r="BT16" s="286"/>
      <c r="BU16" s="286"/>
      <c r="BV16" s="286"/>
      <c r="BW16" s="286"/>
      <c r="BX16" s="286"/>
      <c r="BY16" s="286" t="s">
        <v>147</v>
      </c>
      <c r="BZ16" s="286"/>
      <c r="CA16" s="286"/>
      <c r="CB16" s="286"/>
      <c r="CC16" s="286"/>
      <c r="CD16" s="286"/>
      <c r="CE16" s="286"/>
      <c r="CF16" s="286"/>
      <c r="CG16" s="286"/>
      <c r="CH16" s="286"/>
    </row>
    <row r="17" spans="1:86" s="73" customFormat="1" ht="1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 t="s">
        <v>27</v>
      </c>
      <c r="W17" s="286"/>
      <c r="X17" s="286"/>
      <c r="Y17" s="286"/>
      <c r="Z17" s="286"/>
      <c r="AA17" s="286"/>
      <c r="AB17" s="286"/>
      <c r="AC17" s="286" t="s">
        <v>7</v>
      </c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</row>
    <row r="18" spans="1:86" s="73" customFormat="1" ht="46.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 t="s">
        <v>148</v>
      </c>
      <c r="AD18" s="286"/>
      <c r="AE18" s="286"/>
      <c r="AF18" s="286"/>
      <c r="AG18" s="286"/>
      <c r="AH18" s="286"/>
      <c r="AI18" s="286"/>
      <c r="AJ18" s="286"/>
      <c r="AK18" s="286"/>
      <c r="AL18" s="286" t="s">
        <v>149</v>
      </c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 t="s">
        <v>150</v>
      </c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</row>
    <row r="19" spans="1:86" s="73" customFormat="1">
      <c r="A19" s="286">
        <v>1</v>
      </c>
      <c r="B19" s="286"/>
      <c r="C19" s="286"/>
      <c r="D19" s="286">
        <v>2</v>
      </c>
      <c r="E19" s="286"/>
      <c r="F19" s="286"/>
      <c r="G19" s="286"/>
      <c r="H19" s="286"/>
      <c r="I19" s="286"/>
      <c r="J19" s="286"/>
      <c r="K19" s="286"/>
      <c r="L19" s="286">
        <v>3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>
        <v>4</v>
      </c>
      <c r="W19" s="286"/>
      <c r="X19" s="286"/>
      <c r="Y19" s="286"/>
      <c r="Z19" s="286"/>
      <c r="AA19" s="286"/>
      <c r="AB19" s="286"/>
      <c r="AC19" s="286">
        <v>5</v>
      </c>
      <c r="AD19" s="286"/>
      <c r="AE19" s="286"/>
      <c r="AF19" s="286"/>
      <c r="AG19" s="286"/>
      <c r="AH19" s="286"/>
      <c r="AI19" s="286"/>
      <c r="AJ19" s="286"/>
      <c r="AK19" s="286"/>
      <c r="AL19" s="286">
        <v>6</v>
      </c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>
        <v>7</v>
      </c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>
        <v>8</v>
      </c>
      <c r="BI19" s="286"/>
      <c r="BJ19" s="286"/>
      <c r="BK19" s="286"/>
      <c r="BL19" s="286"/>
      <c r="BM19" s="286"/>
      <c r="BN19" s="286"/>
      <c r="BO19" s="286"/>
      <c r="BP19" s="286"/>
      <c r="BQ19" s="286">
        <v>9</v>
      </c>
      <c r="BR19" s="286"/>
      <c r="BS19" s="286"/>
      <c r="BT19" s="286"/>
      <c r="BU19" s="286"/>
      <c r="BV19" s="286"/>
      <c r="BW19" s="286"/>
      <c r="BX19" s="286"/>
      <c r="BY19" s="286">
        <v>10</v>
      </c>
      <c r="BZ19" s="286"/>
      <c r="CA19" s="286"/>
      <c r="CB19" s="286"/>
      <c r="CC19" s="286"/>
      <c r="CD19" s="286"/>
      <c r="CE19" s="286"/>
      <c r="CF19" s="286"/>
      <c r="CG19" s="286"/>
      <c r="CH19" s="286"/>
    </row>
    <row r="20" spans="1:86" s="73" customFormat="1">
      <c r="A20" s="286"/>
      <c r="B20" s="286"/>
      <c r="C20" s="286"/>
      <c r="D20" s="286" t="s">
        <v>220</v>
      </c>
      <c r="E20" s="286"/>
      <c r="F20" s="286"/>
      <c r="G20" s="286"/>
      <c r="H20" s="286"/>
      <c r="I20" s="286"/>
      <c r="J20" s="286"/>
      <c r="K20" s="286"/>
      <c r="L20" s="284">
        <v>1</v>
      </c>
      <c r="M20" s="284"/>
      <c r="N20" s="284"/>
      <c r="O20" s="284"/>
      <c r="P20" s="284"/>
      <c r="Q20" s="284"/>
      <c r="R20" s="284"/>
      <c r="S20" s="284"/>
      <c r="T20" s="284"/>
      <c r="U20" s="284"/>
      <c r="V20" s="285">
        <v>12184.55</v>
      </c>
      <c r="W20" s="285"/>
      <c r="X20" s="285"/>
      <c r="Y20" s="285"/>
      <c r="Z20" s="285"/>
      <c r="AA20" s="285"/>
      <c r="AB20" s="285"/>
      <c r="AC20" s="285">
        <v>12184.55</v>
      </c>
      <c r="AD20" s="285"/>
      <c r="AE20" s="285"/>
      <c r="AF20" s="285"/>
      <c r="AG20" s="285"/>
      <c r="AH20" s="285"/>
      <c r="AI20" s="285"/>
      <c r="AJ20" s="285"/>
      <c r="AK20" s="285"/>
      <c r="AL20" s="285">
        <v>0</v>
      </c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>
        <v>0</v>
      </c>
      <c r="BI20" s="285"/>
      <c r="BJ20" s="285"/>
      <c r="BK20" s="285"/>
      <c r="BL20" s="285"/>
      <c r="BM20" s="285"/>
      <c r="BN20" s="285"/>
      <c r="BO20" s="285"/>
      <c r="BP20" s="285"/>
      <c r="BQ20" s="285">
        <f>V20*15%</f>
        <v>1827.6824999999999</v>
      </c>
      <c r="BR20" s="285"/>
      <c r="BS20" s="285"/>
      <c r="BT20" s="285"/>
      <c r="BU20" s="285"/>
      <c r="BV20" s="285"/>
      <c r="BW20" s="285"/>
      <c r="BX20" s="285"/>
      <c r="BY20" s="285">
        <f>(V20+BQ20+BH20+AC20)*L20*12</f>
        <v>314361.38999999996</v>
      </c>
      <c r="BZ20" s="285"/>
      <c r="CA20" s="285"/>
      <c r="CB20" s="285"/>
      <c r="CC20" s="285"/>
      <c r="CD20" s="285"/>
      <c r="CE20" s="285"/>
      <c r="CF20" s="285"/>
      <c r="CG20" s="285"/>
      <c r="CH20" s="285"/>
    </row>
    <row r="21" spans="1:86" s="73" customFormat="1">
      <c r="A21" s="286"/>
      <c r="B21" s="286"/>
      <c r="C21" s="286"/>
      <c r="D21" s="286" t="s">
        <v>221</v>
      </c>
      <c r="E21" s="286"/>
      <c r="F21" s="286"/>
      <c r="G21" s="286"/>
      <c r="H21" s="286"/>
      <c r="I21" s="286"/>
      <c r="J21" s="286"/>
      <c r="K21" s="286"/>
      <c r="L21" s="284">
        <v>11.28</v>
      </c>
      <c r="M21" s="284"/>
      <c r="N21" s="284"/>
      <c r="O21" s="284"/>
      <c r="P21" s="284"/>
      <c r="Q21" s="284"/>
      <c r="R21" s="284"/>
      <c r="S21" s="284"/>
      <c r="T21" s="284"/>
      <c r="U21" s="284"/>
      <c r="V21" s="285">
        <f>AC21+AL21+AW21</f>
        <v>9929.41</v>
      </c>
      <c r="W21" s="285"/>
      <c r="X21" s="285"/>
      <c r="Y21" s="285"/>
      <c r="Z21" s="285"/>
      <c r="AA21" s="285"/>
      <c r="AB21" s="285"/>
      <c r="AC21" s="285">
        <v>6886</v>
      </c>
      <c r="AD21" s="285"/>
      <c r="AE21" s="285"/>
      <c r="AF21" s="285"/>
      <c r="AG21" s="285"/>
      <c r="AH21" s="285"/>
      <c r="AI21" s="285"/>
      <c r="AJ21" s="285"/>
      <c r="AK21" s="285"/>
      <c r="AL21" s="285">
        <v>3043.41</v>
      </c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>
        <v>0</v>
      </c>
      <c r="BI21" s="285"/>
      <c r="BJ21" s="285"/>
      <c r="BK21" s="285"/>
      <c r="BL21" s="285"/>
      <c r="BM21" s="285"/>
      <c r="BN21" s="285"/>
      <c r="BO21" s="285"/>
      <c r="BP21" s="285"/>
      <c r="BQ21" s="285">
        <f>V21*15%</f>
        <v>1489.4114999999999</v>
      </c>
      <c r="BR21" s="285"/>
      <c r="BS21" s="285"/>
      <c r="BT21" s="285"/>
      <c r="BU21" s="285"/>
      <c r="BV21" s="285"/>
      <c r="BW21" s="285"/>
      <c r="BX21" s="285"/>
      <c r="BY21" s="285">
        <f>((V21+BQ21+BH21)*L21*12)+265879</f>
        <v>1811530.67824</v>
      </c>
      <c r="BZ21" s="285"/>
      <c r="CA21" s="285"/>
      <c r="CB21" s="285"/>
      <c r="CC21" s="285"/>
      <c r="CD21" s="285"/>
      <c r="CE21" s="285"/>
      <c r="CF21" s="285"/>
      <c r="CG21" s="285"/>
      <c r="CH21" s="285"/>
    </row>
    <row r="22" spans="1:86" s="73" customFormat="1">
      <c r="A22" s="286"/>
      <c r="B22" s="286"/>
      <c r="C22" s="286"/>
      <c r="D22" s="286" t="s">
        <v>222</v>
      </c>
      <c r="E22" s="286"/>
      <c r="F22" s="286"/>
      <c r="G22" s="286"/>
      <c r="H22" s="286"/>
      <c r="I22" s="286"/>
      <c r="J22" s="286"/>
      <c r="K22" s="286"/>
      <c r="L22" s="284">
        <v>1</v>
      </c>
      <c r="M22" s="284"/>
      <c r="N22" s="284"/>
      <c r="O22" s="284"/>
      <c r="P22" s="284"/>
      <c r="Q22" s="284"/>
      <c r="R22" s="284"/>
      <c r="S22" s="284"/>
      <c r="T22" s="284"/>
      <c r="U22" s="284"/>
      <c r="V22" s="285">
        <v>9489</v>
      </c>
      <c r="W22" s="285"/>
      <c r="X22" s="285"/>
      <c r="Y22" s="285"/>
      <c r="Z22" s="285"/>
      <c r="AA22" s="285"/>
      <c r="AB22" s="285"/>
      <c r="AC22" s="285">
        <v>9489</v>
      </c>
      <c r="AD22" s="285"/>
      <c r="AE22" s="285"/>
      <c r="AF22" s="285"/>
      <c r="AG22" s="285"/>
      <c r="AH22" s="285"/>
      <c r="AI22" s="285"/>
      <c r="AJ22" s="285"/>
      <c r="AK22" s="285"/>
      <c r="AL22" s="285">
        <v>0</v>
      </c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>
        <v>0</v>
      </c>
      <c r="BI22" s="285"/>
      <c r="BJ22" s="285"/>
      <c r="BK22" s="285"/>
      <c r="BL22" s="285"/>
      <c r="BM22" s="285"/>
      <c r="BN22" s="285"/>
      <c r="BO22" s="285"/>
      <c r="BP22" s="285"/>
      <c r="BQ22" s="285">
        <f>V22*15%</f>
        <v>1423.35</v>
      </c>
      <c r="BR22" s="285"/>
      <c r="BS22" s="285"/>
      <c r="BT22" s="285"/>
      <c r="BU22" s="285"/>
      <c r="BV22" s="285"/>
      <c r="BW22" s="285"/>
      <c r="BX22" s="285"/>
      <c r="BY22" s="285">
        <f t="shared" ref="BY22" si="0">(V22+BQ22+BH22)*L22*12</f>
        <v>130948.20000000001</v>
      </c>
      <c r="BZ22" s="285"/>
      <c r="CA22" s="285"/>
      <c r="CB22" s="285"/>
      <c r="CC22" s="285"/>
      <c r="CD22" s="285"/>
      <c r="CE22" s="285"/>
      <c r="CF22" s="285"/>
      <c r="CG22" s="285"/>
      <c r="CH22" s="285"/>
    </row>
    <row r="23" spans="1:86" s="73" customFormat="1" ht="15" customHeight="1">
      <c r="A23" s="281" t="s">
        <v>151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3"/>
      <c r="L23" s="284" t="s">
        <v>152</v>
      </c>
      <c r="M23" s="284"/>
      <c r="N23" s="284"/>
      <c r="O23" s="284"/>
      <c r="P23" s="284"/>
      <c r="Q23" s="284"/>
      <c r="R23" s="284"/>
      <c r="S23" s="284"/>
      <c r="T23" s="284"/>
      <c r="U23" s="284"/>
      <c r="V23" s="285">
        <f>SUM(V20:AB22)</f>
        <v>31602.959999999999</v>
      </c>
      <c r="W23" s="285"/>
      <c r="X23" s="285"/>
      <c r="Y23" s="285"/>
      <c r="Z23" s="285"/>
      <c r="AA23" s="285"/>
      <c r="AB23" s="285"/>
      <c r="AC23" s="285" t="s">
        <v>152</v>
      </c>
      <c r="AD23" s="285"/>
      <c r="AE23" s="285"/>
      <c r="AF23" s="285"/>
      <c r="AG23" s="285"/>
      <c r="AH23" s="285"/>
      <c r="AI23" s="285"/>
      <c r="AJ23" s="285"/>
      <c r="AK23" s="285"/>
      <c r="AL23" s="285" t="s">
        <v>152</v>
      </c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 t="s">
        <v>152</v>
      </c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 t="s">
        <v>152</v>
      </c>
      <c r="BI23" s="285"/>
      <c r="BJ23" s="285"/>
      <c r="BK23" s="285"/>
      <c r="BL23" s="285"/>
      <c r="BM23" s="285"/>
      <c r="BN23" s="285"/>
      <c r="BO23" s="285"/>
      <c r="BP23" s="285"/>
      <c r="BQ23" s="285" t="s">
        <v>152</v>
      </c>
      <c r="BR23" s="285"/>
      <c r="BS23" s="285"/>
      <c r="BT23" s="285"/>
      <c r="BU23" s="285"/>
      <c r="BV23" s="285"/>
      <c r="BW23" s="285"/>
      <c r="BX23" s="285"/>
      <c r="BY23" s="285">
        <f>SUM(BY20:CH22)</f>
        <v>2256840.2682400001</v>
      </c>
      <c r="BZ23" s="285"/>
      <c r="CA23" s="285"/>
      <c r="CB23" s="285"/>
      <c r="CC23" s="285"/>
      <c r="CD23" s="285"/>
      <c r="CE23" s="285"/>
      <c r="CF23" s="285"/>
      <c r="CG23" s="285"/>
      <c r="CH23" s="285"/>
    </row>
  </sheetData>
  <mergeCells count="74">
    <mergeCell ref="A6:CH6"/>
    <mergeCell ref="A1:CH1"/>
    <mergeCell ref="A2:CH2"/>
    <mergeCell ref="A3:CH3"/>
    <mergeCell ref="A4:CH4"/>
    <mergeCell ref="A5:CH5"/>
    <mergeCell ref="A7:CH7"/>
    <mergeCell ref="A8:CH8"/>
    <mergeCell ref="A10:L10"/>
    <mergeCell ref="M10:CH10"/>
    <mergeCell ref="A12:V12"/>
    <mergeCell ref="W12:CH12"/>
    <mergeCell ref="A14:CH14"/>
    <mergeCell ref="A16:C18"/>
    <mergeCell ref="D16:K18"/>
    <mergeCell ref="L16:U18"/>
    <mergeCell ref="V16:BG16"/>
    <mergeCell ref="BH16:BP18"/>
    <mergeCell ref="BQ16:BX18"/>
    <mergeCell ref="BY16:CH18"/>
    <mergeCell ref="V17:AB18"/>
    <mergeCell ref="AC17:BG17"/>
    <mergeCell ref="AC18:AK18"/>
    <mergeCell ref="AL18:AV18"/>
    <mergeCell ref="AW18:BG18"/>
    <mergeCell ref="A19:C19"/>
    <mergeCell ref="D19:K19"/>
    <mergeCell ref="L19:U19"/>
    <mergeCell ref="V19:AB19"/>
    <mergeCell ref="AC19:AK19"/>
    <mergeCell ref="AL19:AV19"/>
    <mergeCell ref="AW19:BG19"/>
    <mergeCell ref="BH19:BP19"/>
    <mergeCell ref="BQ19:BX19"/>
    <mergeCell ref="BY19:CH19"/>
    <mergeCell ref="A20:C20"/>
    <mergeCell ref="D20:K20"/>
    <mergeCell ref="L20:U20"/>
    <mergeCell ref="V20:AB20"/>
    <mergeCell ref="AC20:AK20"/>
    <mergeCell ref="A21:C21"/>
    <mergeCell ref="D21:K21"/>
    <mergeCell ref="L21:U21"/>
    <mergeCell ref="V21:AB21"/>
    <mergeCell ref="AC21:AK21"/>
    <mergeCell ref="AL22:AV22"/>
    <mergeCell ref="AW22:BG22"/>
    <mergeCell ref="BH20:BP20"/>
    <mergeCell ref="BQ20:BX20"/>
    <mergeCell ref="BY20:CH20"/>
    <mergeCell ref="AL21:AV21"/>
    <mergeCell ref="AW21:BG21"/>
    <mergeCell ref="AL20:AV20"/>
    <mergeCell ref="AW20:BG20"/>
    <mergeCell ref="A22:C22"/>
    <mergeCell ref="D22:K22"/>
    <mergeCell ref="L22:U22"/>
    <mergeCell ref="V22:AB22"/>
    <mergeCell ref="AC22:AK22"/>
    <mergeCell ref="AW23:BG23"/>
    <mergeCell ref="BH23:BP23"/>
    <mergeCell ref="BH21:BP21"/>
    <mergeCell ref="BQ21:BX21"/>
    <mergeCell ref="BY21:CH21"/>
    <mergeCell ref="BQ23:BX23"/>
    <mergeCell ref="BY23:CH23"/>
    <mergeCell ref="BH22:BP22"/>
    <mergeCell ref="BQ22:BX22"/>
    <mergeCell ref="BY22:CH22"/>
    <mergeCell ref="A23:K23"/>
    <mergeCell ref="L23:U23"/>
    <mergeCell ref="V23:AB23"/>
    <mergeCell ref="AC23:AK23"/>
    <mergeCell ref="AL23:AV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1"/>
  <sheetViews>
    <sheetView workbookViewId="0">
      <selection activeCell="CS10" sqref="CS10"/>
    </sheetView>
  </sheetViews>
  <sheetFormatPr defaultColWidth="1.7109375" defaultRowHeight="12.75"/>
  <cols>
    <col min="1" max="16384" width="1.7109375" style="74"/>
  </cols>
  <sheetData>
    <row r="1" spans="1:66" ht="3" customHeight="1"/>
    <row r="2" spans="1:66" ht="29.25" customHeight="1">
      <c r="A2" s="333" t="s">
        <v>153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</row>
    <row r="3" spans="1:66" ht="42" customHeight="1">
      <c r="A3" s="298" t="s">
        <v>141</v>
      </c>
      <c r="B3" s="298"/>
      <c r="C3" s="298"/>
      <c r="D3" s="298" t="s">
        <v>154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 t="s">
        <v>155</v>
      </c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 t="s">
        <v>156</v>
      </c>
      <c r="AG3" s="298"/>
      <c r="AH3" s="298"/>
      <c r="AI3" s="298"/>
      <c r="AJ3" s="298"/>
      <c r="AK3" s="298"/>
      <c r="AL3" s="298"/>
      <c r="AM3" s="298" t="s">
        <v>157</v>
      </c>
      <c r="AN3" s="298"/>
      <c r="AO3" s="298"/>
      <c r="AP3" s="298"/>
      <c r="AQ3" s="298"/>
      <c r="AR3" s="298"/>
      <c r="AS3" s="298"/>
      <c r="AT3" s="298" t="s">
        <v>158</v>
      </c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</row>
    <row r="4" spans="1:66" ht="13.5">
      <c r="A4" s="335">
        <v>1</v>
      </c>
      <c r="B4" s="335"/>
      <c r="C4" s="335"/>
      <c r="D4" s="335">
        <v>2</v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>
        <v>3</v>
      </c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>
        <v>4</v>
      </c>
      <c r="AG4" s="335"/>
      <c r="AH4" s="335"/>
      <c r="AI4" s="335"/>
      <c r="AJ4" s="335"/>
      <c r="AK4" s="335"/>
      <c r="AL4" s="335"/>
      <c r="AM4" s="335">
        <v>5</v>
      </c>
      <c r="AN4" s="335"/>
      <c r="AO4" s="335"/>
      <c r="AP4" s="335"/>
      <c r="AQ4" s="335"/>
      <c r="AR4" s="335"/>
      <c r="AS4" s="335"/>
      <c r="AT4" s="335">
        <v>6</v>
      </c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</row>
    <row r="5" spans="1:66" ht="13.5">
      <c r="A5" s="334" t="s">
        <v>165</v>
      </c>
      <c r="B5" s="298"/>
      <c r="C5" s="298"/>
      <c r="D5" s="334" t="s">
        <v>223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00">
        <v>200</v>
      </c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>
        <v>50</v>
      </c>
      <c r="AG5" s="300"/>
      <c r="AH5" s="300"/>
      <c r="AI5" s="300"/>
      <c r="AJ5" s="300"/>
      <c r="AK5" s="300"/>
      <c r="AL5" s="300"/>
      <c r="AM5" s="300">
        <v>18</v>
      </c>
      <c r="AN5" s="300"/>
      <c r="AO5" s="300"/>
      <c r="AP5" s="300"/>
      <c r="AQ5" s="300"/>
      <c r="AR5" s="300"/>
      <c r="AS5" s="300"/>
      <c r="AT5" s="300">
        <f>R5*AF5*AM5</f>
        <v>180000</v>
      </c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</row>
    <row r="6" spans="1:66" ht="29.25" customHeight="1">
      <c r="A6" s="334" t="s">
        <v>171</v>
      </c>
      <c r="B6" s="298"/>
      <c r="C6" s="298"/>
      <c r="D6" s="334" t="s">
        <v>224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300">
        <v>5106</v>
      </c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>
        <v>1</v>
      </c>
      <c r="AG6" s="300"/>
      <c r="AH6" s="300"/>
      <c r="AI6" s="300"/>
      <c r="AJ6" s="300"/>
      <c r="AK6" s="300"/>
      <c r="AL6" s="300"/>
      <c r="AM6" s="300">
        <v>1</v>
      </c>
      <c r="AN6" s="300"/>
      <c r="AO6" s="300"/>
      <c r="AP6" s="300"/>
      <c r="AQ6" s="300"/>
      <c r="AR6" s="300"/>
      <c r="AS6" s="300"/>
      <c r="AT6" s="300">
        <f>R6*AF6*AM6</f>
        <v>5106</v>
      </c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</row>
    <row r="7" spans="1:66" ht="13.5" customHeight="1">
      <c r="A7" s="298"/>
      <c r="B7" s="298"/>
      <c r="C7" s="298"/>
      <c r="D7" s="302" t="s">
        <v>151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4"/>
      <c r="R7" s="300" t="s">
        <v>152</v>
      </c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 t="s">
        <v>152</v>
      </c>
      <c r="AG7" s="300"/>
      <c r="AH7" s="300"/>
      <c r="AI7" s="300"/>
      <c r="AJ7" s="300"/>
      <c r="AK7" s="300"/>
      <c r="AL7" s="300"/>
      <c r="AM7" s="300" t="s">
        <v>152</v>
      </c>
      <c r="AN7" s="300"/>
      <c r="AO7" s="300"/>
      <c r="AP7" s="300"/>
      <c r="AQ7" s="300"/>
      <c r="AR7" s="300"/>
      <c r="AS7" s="300"/>
      <c r="AT7" s="300">
        <f>SUM(AT5:BE6)</f>
        <v>185106</v>
      </c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</row>
    <row r="8" spans="1:66" ht="7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66" ht="25.5" customHeight="1">
      <c r="A9" s="333" t="s">
        <v>352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</row>
    <row r="10" spans="1:66" ht="57" customHeight="1">
      <c r="A10" s="305" t="s">
        <v>141</v>
      </c>
      <c r="B10" s="322"/>
      <c r="C10" s="323"/>
      <c r="D10" s="305" t="s">
        <v>154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  <c r="R10" s="332" t="s">
        <v>354</v>
      </c>
      <c r="S10" s="322"/>
      <c r="T10" s="322"/>
      <c r="U10" s="322"/>
      <c r="V10" s="322"/>
      <c r="W10" s="322"/>
      <c r="X10" s="322"/>
      <c r="Y10" s="322"/>
      <c r="Z10" s="322"/>
      <c r="AA10" s="323"/>
      <c r="AB10" s="305" t="s">
        <v>159</v>
      </c>
      <c r="AC10" s="322"/>
      <c r="AD10" s="322"/>
      <c r="AE10" s="322"/>
      <c r="AF10" s="322"/>
      <c r="AG10" s="322"/>
      <c r="AH10" s="322"/>
      <c r="AI10" s="322"/>
      <c r="AJ10" s="323"/>
      <c r="AK10" s="305" t="s">
        <v>160</v>
      </c>
      <c r="AL10" s="322"/>
      <c r="AM10" s="322"/>
      <c r="AN10" s="322"/>
      <c r="AO10" s="322"/>
      <c r="AP10" s="322"/>
      <c r="AQ10" s="322"/>
      <c r="AR10" s="322"/>
      <c r="AS10" s="323"/>
      <c r="AT10" s="305" t="s">
        <v>158</v>
      </c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3"/>
    </row>
    <row r="11" spans="1:66" ht="13.5">
      <c r="A11" s="305">
        <v>1</v>
      </c>
      <c r="B11" s="322"/>
      <c r="C11" s="323"/>
      <c r="D11" s="305">
        <v>2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305">
        <v>3</v>
      </c>
      <c r="S11" s="322"/>
      <c r="T11" s="322"/>
      <c r="U11" s="322"/>
      <c r="V11" s="322"/>
      <c r="W11" s="322"/>
      <c r="X11" s="322"/>
      <c r="Y11" s="322"/>
      <c r="Z11" s="322"/>
      <c r="AA11" s="323"/>
      <c r="AB11" s="305">
        <v>4</v>
      </c>
      <c r="AC11" s="322"/>
      <c r="AD11" s="322"/>
      <c r="AE11" s="322"/>
      <c r="AF11" s="322"/>
      <c r="AG11" s="322"/>
      <c r="AH11" s="322"/>
      <c r="AI11" s="322"/>
      <c r="AJ11" s="323"/>
      <c r="AK11" s="305">
        <v>5</v>
      </c>
      <c r="AL11" s="322"/>
      <c r="AM11" s="322"/>
      <c r="AN11" s="322"/>
      <c r="AO11" s="322"/>
      <c r="AP11" s="322"/>
      <c r="AQ11" s="322"/>
      <c r="AR11" s="322"/>
      <c r="AS11" s="323"/>
      <c r="AT11" s="305">
        <v>6</v>
      </c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3"/>
    </row>
    <row r="12" spans="1:66" ht="28.5" customHeight="1">
      <c r="A12" s="305"/>
      <c r="B12" s="322"/>
      <c r="C12" s="323"/>
      <c r="D12" s="332" t="s">
        <v>353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  <c r="R12" s="324">
        <v>50</v>
      </c>
      <c r="S12" s="325"/>
      <c r="T12" s="325"/>
      <c r="U12" s="325"/>
      <c r="V12" s="325"/>
      <c r="W12" s="325"/>
      <c r="X12" s="325"/>
      <c r="Y12" s="325"/>
      <c r="Z12" s="325"/>
      <c r="AA12" s="326"/>
      <c r="AB12" s="324">
        <v>1</v>
      </c>
      <c r="AC12" s="325"/>
      <c r="AD12" s="325"/>
      <c r="AE12" s="325"/>
      <c r="AF12" s="325"/>
      <c r="AG12" s="325"/>
      <c r="AH12" s="325"/>
      <c r="AI12" s="325"/>
      <c r="AJ12" s="326"/>
      <c r="AK12" s="327">
        <v>4180</v>
      </c>
      <c r="AL12" s="328"/>
      <c r="AM12" s="328"/>
      <c r="AN12" s="328"/>
      <c r="AO12" s="328"/>
      <c r="AP12" s="328"/>
      <c r="AQ12" s="328"/>
      <c r="AR12" s="328"/>
      <c r="AS12" s="329"/>
      <c r="AT12" s="330">
        <f>R12*AK12</f>
        <v>209000</v>
      </c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09"/>
    </row>
    <row r="13" spans="1:66" ht="13.5">
      <c r="A13" s="305"/>
      <c r="B13" s="322"/>
      <c r="C13" s="323"/>
      <c r="D13" s="305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/>
      <c r="R13" s="324"/>
      <c r="S13" s="325"/>
      <c r="T13" s="325"/>
      <c r="U13" s="325"/>
      <c r="V13" s="325"/>
      <c r="W13" s="325"/>
      <c r="X13" s="325"/>
      <c r="Y13" s="325"/>
      <c r="Z13" s="325"/>
      <c r="AA13" s="326"/>
      <c r="AB13" s="324"/>
      <c r="AC13" s="325"/>
      <c r="AD13" s="325"/>
      <c r="AE13" s="325"/>
      <c r="AF13" s="325"/>
      <c r="AG13" s="325"/>
      <c r="AH13" s="325"/>
      <c r="AI13" s="325"/>
      <c r="AJ13" s="326"/>
      <c r="AK13" s="327"/>
      <c r="AL13" s="328"/>
      <c r="AM13" s="328"/>
      <c r="AN13" s="328"/>
      <c r="AO13" s="328"/>
      <c r="AP13" s="328"/>
      <c r="AQ13" s="328"/>
      <c r="AR13" s="328"/>
      <c r="AS13" s="329"/>
      <c r="AT13" s="330">
        <f>R13*AB13*AK13</f>
        <v>0</v>
      </c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09"/>
    </row>
    <row r="14" spans="1:66" ht="16.5" customHeight="1">
      <c r="A14" s="305"/>
      <c r="B14" s="322"/>
      <c r="C14" s="323"/>
      <c r="D14" s="302" t="s">
        <v>151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  <c r="R14" s="324" t="s">
        <v>152</v>
      </c>
      <c r="S14" s="325"/>
      <c r="T14" s="325"/>
      <c r="U14" s="325"/>
      <c r="V14" s="325"/>
      <c r="W14" s="325"/>
      <c r="X14" s="325"/>
      <c r="Y14" s="325"/>
      <c r="Z14" s="325"/>
      <c r="AA14" s="326"/>
      <c r="AB14" s="324" t="s">
        <v>152</v>
      </c>
      <c r="AC14" s="325"/>
      <c r="AD14" s="325"/>
      <c r="AE14" s="325"/>
      <c r="AF14" s="325"/>
      <c r="AG14" s="325"/>
      <c r="AH14" s="325"/>
      <c r="AI14" s="325"/>
      <c r="AJ14" s="326"/>
      <c r="AK14" s="327" t="s">
        <v>152</v>
      </c>
      <c r="AL14" s="328"/>
      <c r="AM14" s="328"/>
      <c r="AN14" s="328"/>
      <c r="AO14" s="328"/>
      <c r="AP14" s="328"/>
      <c r="AQ14" s="328"/>
      <c r="AR14" s="328"/>
      <c r="AS14" s="329"/>
      <c r="AT14" s="300">
        <f>SUM(AT12:BE13)</f>
        <v>209000</v>
      </c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</row>
    <row r="15" spans="1:66" ht="9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N15" s="74" t="s">
        <v>225</v>
      </c>
    </row>
    <row r="16" spans="1:66" ht="59.25" customHeight="1">
      <c r="A16" s="321" t="s">
        <v>161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</row>
    <row r="17" spans="1:57" ht="56.25" customHeight="1">
      <c r="A17" s="298" t="s">
        <v>141</v>
      </c>
      <c r="B17" s="298"/>
      <c r="C17" s="298"/>
      <c r="D17" s="298" t="s">
        <v>162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 t="s">
        <v>163</v>
      </c>
      <c r="AP17" s="298"/>
      <c r="AQ17" s="298"/>
      <c r="AR17" s="298"/>
      <c r="AS17" s="298"/>
      <c r="AT17" s="298"/>
      <c r="AU17" s="298"/>
      <c r="AV17" s="298"/>
      <c r="AW17" s="298"/>
      <c r="AX17" s="298" t="s">
        <v>164</v>
      </c>
      <c r="AY17" s="298"/>
      <c r="AZ17" s="298"/>
      <c r="BA17" s="298"/>
      <c r="BB17" s="298"/>
      <c r="BC17" s="298"/>
      <c r="BD17" s="298"/>
      <c r="BE17" s="298"/>
    </row>
    <row r="18" spans="1:57" ht="13.5">
      <c r="A18" s="298">
        <v>1</v>
      </c>
      <c r="B18" s="298"/>
      <c r="C18" s="298"/>
      <c r="D18" s="298">
        <v>2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>
        <v>3</v>
      </c>
      <c r="AP18" s="298"/>
      <c r="AQ18" s="298"/>
      <c r="AR18" s="298"/>
      <c r="AS18" s="298"/>
      <c r="AT18" s="298"/>
      <c r="AU18" s="298"/>
      <c r="AV18" s="298"/>
      <c r="AW18" s="298"/>
      <c r="AX18" s="298">
        <v>4</v>
      </c>
      <c r="AY18" s="298"/>
      <c r="AZ18" s="298"/>
      <c r="BA18" s="298"/>
      <c r="BB18" s="298"/>
      <c r="BC18" s="298"/>
      <c r="BD18" s="298"/>
      <c r="BE18" s="298"/>
    </row>
    <row r="19" spans="1:57" ht="13.5" customHeight="1">
      <c r="A19" s="298" t="s">
        <v>165</v>
      </c>
      <c r="B19" s="298"/>
      <c r="C19" s="298"/>
      <c r="D19" s="317" t="s">
        <v>166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20" t="s">
        <v>152</v>
      </c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</row>
    <row r="20" spans="1:57" ht="13.5" customHeight="1">
      <c r="A20" s="298" t="s">
        <v>82</v>
      </c>
      <c r="B20" s="298"/>
      <c r="C20" s="298"/>
      <c r="D20" s="318" t="s">
        <v>7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00">
        <v>2256840</v>
      </c>
      <c r="AP20" s="300"/>
      <c r="AQ20" s="300"/>
      <c r="AR20" s="300"/>
      <c r="AS20" s="300"/>
      <c r="AT20" s="300"/>
      <c r="AU20" s="300"/>
      <c r="AV20" s="300"/>
      <c r="AW20" s="300"/>
      <c r="AX20" s="301">
        <f>342589.38+153915.74</f>
        <v>496505.12</v>
      </c>
      <c r="AY20" s="301"/>
      <c r="AZ20" s="301"/>
      <c r="BA20" s="301"/>
      <c r="BB20" s="301"/>
      <c r="BC20" s="301"/>
      <c r="BD20" s="301"/>
      <c r="BE20" s="301"/>
    </row>
    <row r="21" spans="1:57" ht="13.5" customHeight="1">
      <c r="A21" s="298"/>
      <c r="B21" s="298"/>
      <c r="C21" s="298"/>
      <c r="D21" s="319" t="s">
        <v>167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00"/>
      <c r="AP21" s="300"/>
      <c r="AQ21" s="300"/>
      <c r="AR21" s="300"/>
      <c r="AS21" s="300"/>
      <c r="AT21" s="300"/>
      <c r="AU21" s="300"/>
      <c r="AV21" s="300"/>
      <c r="AW21" s="300"/>
      <c r="AX21" s="301"/>
      <c r="AY21" s="301"/>
      <c r="AZ21" s="301"/>
      <c r="BA21" s="301"/>
      <c r="BB21" s="301"/>
      <c r="BC21" s="301"/>
      <c r="BD21" s="301"/>
      <c r="BE21" s="301"/>
    </row>
    <row r="22" spans="1:57" ht="13.5" customHeight="1">
      <c r="A22" s="298" t="s">
        <v>85</v>
      </c>
      <c r="B22" s="298"/>
      <c r="C22" s="298"/>
      <c r="D22" s="299" t="s">
        <v>168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</row>
    <row r="23" spans="1:57" ht="28.5" customHeight="1">
      <c r="A23" s="298" t="s">
        <v>169</v>
      </c>
      <c r="B23" s="298"/>
      <c r="C23" s="298"/>
      <c r="D23" s="299" t="s">
        <v>170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</row>
    <row r="24" spans="1:57" ht="28.5" customHeight="1">
      <c r="A24" s="298" t="s">
        <v>171</v>
      </c>
      <c r="B24" s="298"/>
      <c r="C24" s="298"/>
      <c r="D24" s="317" t="s">
        <v>172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00" t="s">
        <v>152</v>
      </c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</row>
    <row r="25" spans="1:57" ht="13.5" customHeight="1">
      <c r="A25" s="298" t="s">
        <v>88</v>
      </c>
      <c r="B25" s="298"/>
      <c r="C25" s="298"/>
      <c r="D25" s="318" t="s">
        <v>7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00">
        <f>AO20</f>
        <v>2256840</v>
      </c>
      <c r="AP25" s="300"/>
      <c r="AQ25" s="300"/>
      <c r="AR25" s="300"/>
      <c r="AS25" s="300"/>
      <c r="AT25" s="300"/>
      <c r="AU25" s="300"/>
      <c r="AV25" s="300"/>
      <c r="AW25" s="300"/>
      <c r="AX25" s="301">
        <f>AO25*2.9%</f>
        <v>65448.359999999993</v>
      </c>
      <c r="AY25" s="301"/>
      <c r="AZ25" s="301"/>
      <c r="BA25" s="301"/>
      <c r="BB25" s="301"/>
      <c r="BC25" s="301"/>
      <c r="BD25" s="301"/>
      <c r="BE25" s="301"/>
    </row>
    <row r="26" spans="1:57" ht="28.5" customHeight="1">
      <c r="A26" s="298"/>
      <c r="B26" s="298"/>
      <c r="C26" s="298"/>
      <c r="D26" s="319" t="s">
        <v>173</v>
      </c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00"/>
      <c r="AP26" s="300"/>
      <c r="AQ26" s="300"/>
      <c r="AR26" s="300"/>
      <c r="AS26" s="300"/>
      <c r="AT26" s="300"/>
      <c r="AU26" s="300"/>
      <c r="AV26" s="300"/>
      <c r="AW26" s="300"/>
      <c r="AX26" s="301"/>
      <c r="AY26" s="301"/>
      <c r="AZ26" s="301"/>
      <c r="BA26" s="301"/>
      <c r="BB26" s="301"/>
      <c r="BC26" s="301"/>
      <c r="BD26" s="301"/>
      <c r="BE26" s="301"/>
    </row>
    <row r="27" spans="1:57" ht="28.5" customHeight="1">
      <c r="A27" s="298" t="s">
        <v>92</v>
      </c>
      <c r="B27" s="298"/>
      <c r="C27" s="298"/>
      <c r="D27" s="299" t="s">
        <v>174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</row>
    <row r="28" spans="1:57" ht="28.5" customHeight="1">
      <c r="A28" s="298" t="s">
        <v>94</v>
      </c>
      <c r="B28" s="298"/>
      <c r="C28" s="298"/>
      <c r="D28" s="299" t="s">
        <v>175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300">
        <f>AO20</f>
        <v>2256840</v>
      </c>
      <c r="AP28" s="300"/>
      <c r="AQ28" s="300"/>
      <c r="AR28" s="300"/>
      <c r="AS28" s="300"/>
      <c r="AT28" s="300"/>
      <c r="AU28" s="300"/>
      <c r="AV28" s="300"/>
      <c r="AW28" s="300"/>
      <c r="AX28" s="301">
        <f>AO28*0.2%</f>
        <v>4513.68</v>
      </c>
      <c r="AY28" s="301"/>
      <c r="AZ28" s="301"/>
      <c r="BA28" s="301"/>
      <c r="BB28" s="301"/>
      <c r="BC28" s="301"/>
      <c r="BD28" s="301"/>
      <c r="BE28" s="301"/>
    </row>
    <row r="29" spans="1:57" ht="13.5" customHeight="1">
      <c r="A29" s="298" t="s">
        <v>96</v>
      </c>
      <c r="B29" s="298"/>
      <c r="C29" s="305"/>
      <c r="D29" s="306" t="s">
        <v>176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8"/>
      <c r="AO29" s="309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</row>
    <row r="30" spans="1:57" ht="12.75" customHeight="1">
      <c r="A30" s="298"/>
      <c r="B30" s="298"/>
      <c r="C30" s="305"/>
      <c r="D30" s="31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6"/>
      <c r="AO30" s="309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</row>
    <row r="31" spans="1:57" ht="12.75" customHeight="1">
      <c r="A31" s="298"/>
      <c r="B31" s="298"/>
      <c r="C31" s="305"/>
      <c r="D31" s="76"/>
      <c r="E31" s="77" t="s">
        <v>177</v>
      </c>
      <c r="F31" s="78"/>
      <c r="G31" s="310" t="s">
        <v>178</v>
      </c>
      <c r="H31" s="310"/>
      <c r="I31" s="310"/>
      <c r="J31" s="310"/>
      <c r="K31" s="310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7"/>
      <c r="AJ31" s="79"/>
      <c r="AK31" s="79"/>
      <c r="AL31" s="79"/>
      <c r="AM31" s="79"/>
      <c r="AN31" s="80"/>
      <c r="AO31" s="309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</row>
    <row r="32" spans="1:57" ht="3" customHeight="1">
      <c r="A32" s="298"/>
      <c r="B32" s="298"/>
      <c r="C32" s="305"/>
      <c r="D32" s="311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3"/>
      <c r="AO32" s="309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</row>
    <row r="33" spans="1:57" ht="13.5" customHeight="1">
      <c r="A33" s="298" t="s">
        <v>179</v>
      </c>
      <c r="B33" s="298"/>
      <c r="C33" s="305"/>
      <c r="D33" s="306" t="s">
        <v>180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8"/>
      <c r="AO33" s="309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</row>
    <row r="34" spans="1:57" ht="12.75" customHeight="1">
      <c r="A34" s="298"/>
      <c r="B34" s="298"/>
      <c r="C34" s="305"/>
      <c r="D34" s="81" t="s">
        <v>181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3"/>
      <c r="AK34" s="83"/>
      <c r="AL34" s="83"/>
      <c r="AM34" s="83"/>
      <c r="AN34" s="84"/>
      <c r="AO34" s="309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</row>
    <row r="35" spans="1:57" ht="12.75" customHeight="1">
      <c r="A35" s="298"/>
      <c r="B35" s="298"/>
      <c r="C35" s="305"/>
      <c r="D35" s="76"/>
      <c r="E35" s="77" t="s">
        <v>177</v>
      </c>
      <c r="F35" s="78"/>
      <c r="G35" s="310" t="s">
        <v>178</v>
      </c>
      <c r="H35" s="310"/>
      <c r="I35" s="310"/>
      <c r="J35" s="310"/>
      <c r="K35" s="310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7"/>
      <c r="AJ35" s="79"/>
      <c r="AK35" s="79"/>
      <c r="AL35" s="79"/>
      <c r="AM35" s="79"/>
      <c r="AN35" s="80"/>
      <c r="AO35" s="309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</row>
    <row r="36" spans="1:57" ht="3" customHeight="1">
      <c r="A36" s="298"/>
      <c r="B36" s="298"/>
      <c r="C36" s="305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3"/>
      <c r="AO36" s="309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</row>
    <row r="37" spans="1:57" ht="28.5" customHeight="1">
      <c r="A37" s="298" t="s">
        <v>182</v>
      </c>
      <c r="B37" s="298"/>
      <c r="C37" s="298"/>
      <c r="D37" s="299" t="s">
        <v>183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300">
        <f>AO25</f>
        <v>2256840</v>
      </c>
      <c r="AP37" s="300"/>
      <c r="AQ37" s="300"/>
      <c r="AR37" s="300"/>
      <c r="AS37" s="300"/>
      <c r="AT37" s="300"/>
      <c r="AU37" s="300"/>
      <c r="AV37" s="300"/>
      <c r="AW37" s="300"/>
      <c r="AX37" s="301">
        <f>AO37*5.1%</f>
        <v>115098.84</v>
      </c>
      <c r="AY37" s="301"/>
      <c r="AZ37" s="301"/>
      <c r="BA37" s="301"/>
      <c r="BB37" s="301"/>
      <c r="BC37" s="301"/>
      <c r="BD37" s="301"/>
      <c r="BE37" s="301"/>
    </row>
    <row r="38" spans="1:57" ht="13.5" customHeight="1">
      <c r="A38" s="298"/>
      <c r="B38" s="298"/>
      <c r="C38" s="298"/>
      <c r="D38" s="302" t="s">
        <v>151</v>
      </c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4"/>
      <c r="AO38" s="300" t="s">
        <v>152</v>
      </c>
      <c r="AP38" s="300"/>
      <c r="AQ38" s="300"/>
      <c r="AR38" s="300"/>
      <c r="AS38" s="300"/>
      <c r="AT38" s="300"/>
      <c r="AU38" s="300"/>
      <c r="AV38" s="300"/>
      <c r="AW38" s="300"/>
      <c r="AX38" s="300">
        <f>SUM(AX19:BE37)</f>
        <v>681566</v>
      </c>
      <c r="AY38" s="300"/>
      <c r="AZ38" s="300"/>
      <c r="BA38" s="300"/>
      <c r="BB38" s="300"/>
      <c r="BC38" s="300"/>
      <c r="BD38" s="300"/>
      <c r="BE38" s="300"/>
    </row>
    <row r="39" spans="1:57" ht="5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</row>
    <row r="40" spans="1:57" ht="51.75" customHeight="1">
      <c r="A40" s="297" t="s">
        <v>184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</row>
    <row r="41" spans="1:57" ht="2.25" customHeight="1"/>
  </sheetData>
  <mergeCells count="126">
    <mergeCell ref="A4:C4"/>
    <mergeCell ref="D4:Q4"/>
    <mergeCell ref="R4:AE4"/>
    <mergeCell ref="AF4:AL4"/>
    <mergeCell ref="AM4:AS4"/>
    <mergeCell ref="AT4:BE4"/>
    <mergeCell ref="A2:BE2"/>
    <mergeCell ref="A3:C3"/>
    <mergeCell ref="D3:Q3"/>
    <mergeCell ref="R3:AE3"/>
    <mergeCell ref="AF3:AL3"/>
    <mergeCell ref="AM3:AS3"/>
    <mergeCell ref="AT3:BE3"/>
    <mergeCell ref="A6:C6"/>
    <mergeCell ref="D6:Q6"/>
    <mergeCell ref="R6:AE6"/>
    <mergeCell ref="AF6:AL6"/>
    <mergeCell ref="AM6:AS6"/>
    <mergeCell ref="AT6:BE6"/>
    <mergeCell ref="A5:C5"/>
    <mergeCell ref="D5:Q5"/>
    <mergeCell ref="R5:AE5"/>
    <mergeCell ref="AF5:AL5"/>
    <mergeCell ref="AM5:AS5"/>
    <mergeCell ref="AT5:BE5"/>
    <mergeCell ref="A9:BE9"/>
    <mergeCell ref="A10:C10"/>
    <mergeCell ref="D10:Q10"/>
    <mergeCell ref="R10:AA10"/>
    <mergeCell ref="AB10:AJ10"/>
    <mergeCell ref="AK10:AS10"/>
    <mergeCell ref="AT10:BE10"/>
    <mergeCell ref="A7:C7"/>
    <mergeCell ref="D7:Q7"/>
    <mergeCell ref="R7:AE7"/>
    <mergeCell ref="AF7:AL7"/>
    <mergeCell ref="AM7:AS7"/>
    <mergeCell ref="AT7:BE7"/>
    <mergeCell ref="A12:C12"/>
    <mergeCell ref="D12:Q12"/>
    <mergeCell ref="R12:AA12"/>
    <mergeCell ref="AB12:AJ12"/>
    <mergeCell ref="AK12:AS12"/>
    <mergeCell ref="AT12:BE12"/>
    <mergeCell ref="A11:C11"/>
    <mergeCell ref="D11:Q11"/>
    <mergeCell ref="R11:AA11"/>
    <mergeCell ref="AB11:AJ11"/>
    <mergeCell ref="AK11:AS11"/>
    <mergeCell ref="AT11:BE11"/>
    <mergeCell ref="A14:C14"/>
    <mergeCell ref="D14:Q14"/>
    <mergeCell ref="R14:AA14"/>
    <mergeCell ref="AB14:AJ14"/>
    <mergeCell ref="AK14:AS14"/>
    <mergeCell ref="AT14:BE14"/>
    <mergeCell ref="A13:C13"/>
    <mergeCell ref="D13:Q13"/>
    <mergeCell ref="R13:AA13"/>
    <mergeCell ref="AB13:AJ13"/>
    <mergeCell ref="AK13:AS13"/>
    <mergeCell ref="AT13:BE13"/>
    <mergeCell ref="A16:BE16"/>
    <mergeCell ref="A17:C17"/>
    <mergeCell ref="D17:AN17"/>
    <mergeCell ref="AO17:AW17"/>
    <mergeCell ref="AX17:BE17"/>
    <mergeCell ref="A18:C18"/>
    <mergeCell ref="D18:AN18"/>
    <mergeCell ref="AO18:AW18"/>
    <mergeCell ref="AX18:BE18"/>
    <mergeCell ref="A22:C22"/>
    <mergeCell ref="D22:AN22"/>
    <mergeCell ref="AO22:AW22"/>
    <mergeCell ref="AX22:BE22"/>
    <mergeCell ref="A23:C23"/>
    <mergeCell ref="D23:AN23"/>
    <mergeCell ref="AO23:AW23"/>
    <mergeCell ref="AX23:BE23"/>
    <mergeCell ref="A19:C19"/>
    <mergeCell ref="D19:AN19"/>
    <mergeCell ref="AO19:AW19"/>
    <mergeCell ref="AX19:BE19"/>
    <mergeCell ref="A20:C21"/>
    <mergeCell ref="D20:AN20"/>
    <mergeCell ref="AO20:AW21"/>
    <mergeCell ref="AX20:BE21"/>
    <mergeCell ref="D21:AN2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33:C36"/>
    <mergeCell ref="D33:AN33"/>
    <mergeCell ref="AO33:AW36"/>
    <mergeCell ref="AX33:BE36"/>
    <mergeCell ref="G35:K35"/>
    <mergeCell ref="D36:AN36"/>
    <mergeCell ref="A29:C32"/>
    <mergeCell ref="D29:AN30"/>
    <mergeCell ref="AO29:AW32"/>
    <mergeCell ref="AX29:BE32"/>
    <mergeCell ref="G31:K31"/>
    <mergeCell ref="D32:AN32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1"/>
  <sheetViews>
    <sheetView workbookViewId="0">
      <selection activeCell="CI34" sqref="CI34"/>
    </sheetView>
  </sheetViews>
  <sheetFormatPr defaultColWidth="1.7109375" defaultRowHeight="13.5"/>
  <cols>
    <col min="1" max="16384" width="1.7109375" style="68"/>
  </cols>
  <sheetData>
    <row r="1" spans="1:57" ht="6" customHeight="1"/>
    <row r="2" spans="1:57" ht="14.25" hidden="1">
      <c r="A2" s="337" t="s">
        <v>185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</row>
    <row r="3" spans="1:57" hidden="1"/>
    <row r="4" spans="1:57" hidden="1">
      <c r="A4" s="69" t="s">
        <v>138</v>
      </c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</row>
    <row r="5" spans="1:57" hidden="1"/>
    <row r="6" spans="1:57" hidden="1">
      <c r="A6" s="339" t="s">
        <v>139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</row>
    <row r="7" spans="1:57" ht="11.25" hidden="1" customHeight="1"/>
    <row r="8" spans="1:57" ht="46.5" hidden="1" customHeight="1">
      <c r="A8" s="340" t="s">
        <v>141</v>
      </c>
      <c r="B8" s="340"/>
      <c r="C8" s="340"/>
      <c r="D8" s="340" t="s">
        <v>5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 t="s">
        <v>186</v>
      </c>
      <c r="AF8" s="340"/>
      <c r="AG8" s="340"/>
      <c r="AH8" s="340"/>
      <c r="AI8" s="340"/>
      <c r="AJ8" s="340"/>
      <c r="AK8" s="340"/>
      <c r="AL8" s="340"/>
      <c r="AM8" s="340"/>
      <c r="AN8" s="340"/>
      <c r="AO8" s="340" t="s">
        <v>187</v>
      </c>
      <c r="AP8" s="340"/>
      <c r="AQ8" s="340"/>
      <c r="AR8" s="340"/>
      <c r="AS8" s="340"/>
      <c r="AT8" s="340"/>
      <c r="AU8" s="340"/>
      <c r="AV8" s="340"/>
      <c r="AW8" s="340"/>
      <c r="AX8" s="340" t="s">
        <v>188</v>
      </c>
      <c r="AY8" s="340"/>
      <c r="AZ8" s="340"/>
      <c r="BA8" s="340"/>
      <c r="BB8" s="340"/>
      <c r="BC8" s="340"/>
      <c r="BD8" s="340"/>
      <c r="BE8" s="340"/>
    </row>
    <row r="9" spans="1:57" hidden="1">
      <c r="A9" s="340">
        <v>1</v>
      </c>
      <c r="B9" s="340"/>
      <c r="C9" s="340"/>
      <c r="D9" s="340">
        <v>2</v>
      </c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>
        <v>3</v>
      </c>
      <c r="AF9" s="340"/>
      <c r="AG9" s="340"/>
      <c r="AH9" s="340"/>
      <c r="AI9" s="340"/>
      <c r="AJ9" s="340"/>
      <c r="AK9" s="340"/>
      <c r="AL9" s="340"/>
      <c r="AM9" s="340"/>
      <c r="AN9" s="340"/>
      <c r="AO9" s="340">
        <v>4</v>
      </c>
      <c r="AP9" s="340"/>
      <c r="AQ9" s="340"/>
      <c r="AR9" s="340"/>
      <c r="AS9" s="340"/>
      <c r="AT9" s="340"/>
      <c r="AU9" s="340"/>
      <c r="AV9" s="340"/>
      <c r="AW9" s="340"/>
      <c r="AX9" s="340">
        <v>5</v>
      </c>
      <c r="AY9" s="340"/>
      <c r="AZ9" s="340"/>
      <c r="BA9" s="340"/>
      <c r="BB9" s="340"/>
      <c r="BC9" s="340"/>
      <c r="BD9" s="340"/>
      <c r="BE9" s="340"/>
    </row>
    <row r="10" spans="1:57" hidden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5"/>
      <c r="AP10" s="345"/>
      <c r="AQ10" s="345"/>
      <c r="AR10" s="345"/>
      <c r="AS10" s="345"/>
      <c r="AT10" s="345"/>
      <c r="AU10" s="345"/>
      <c r="AV10" s="345"/>
      <c r="AW10" s="345"/>
      <c r="AX10" s="344">
        <f>AE10*AO10</f>
        <v>0</v>
      </c>
      <c r="AY10" s="344"/>
      <c r="AZ10" s="344"/>
      <c r="BA10" s="344"/>
      <c r="BB10" s="344"/>
      <c r="BC10" s="344"/>
      <c r="BD10" s="344"/>
      <c r="BE10" s="344"/>
    </row>
    <row r="11" spans="1:57" hidden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5"/>
      <c r="AP11" s="345"/>
      <c r="AQ11" s="345"/>
      <c r="AR11" s="345"/>
      <c r="AS11" s="345"/>
      <c r="AT11" s="345"/>
      <c r="AU11" s="345"/>
      <c r="AV11" s="345"/>
      <c r="AW11" s="345"/>
      <c r="AX11" s="344">
        <f>AE11*AO11</f>
        <v>0</v>
      </c>
      <c r="AY11" s="344"/>
      <c r="AZ11" s="344"/>
      <c r="BA11" s="344"/>
      <c r="BB11" s="344"/>
      <c r="BC11" s="344"/>
      <c r="BD11" s="344"/>
      <c r="BE11" s="344"/>
    </row>
    <row r="12" spans="1:57" hidden="1">
      <c r="A12" s="340"/>
      <c r="B12" s="340"/>
      <c r="C12" s="340"/>
      <c r="D12" s="341" t="s">
        <v>151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44" t="s">
        <v>152</v>
      </c>
      <c r="AF12" s="344"/>
      <c r="AG12" s="344"/>
      <c r="AH12" s="344"/>
      <c r="AI12" s="344"/>
      <c r="AJ12" s="344"/>
      <c r="AK12" s="344"/>
      <c r="AL12" s="344"/>
      <c r="AM12" s="344"/>
      <c r="AN12" s="344"/>
      <c r="AO12" s="345" t="s">
        <v>152</v>
      </c>
      <c r="AP12" s="345"/>
      <c r="AQ12" s="345"/>
      <c r="AR12" s="345"/>
      <c r="AS12" s="345"/>
      <c r="AT12" s="345"/>
      <c r="AU12" s="345"/>
      <c r="AV12" s="345"/>
      <c r="AW12" s="345"/>
      <c r="AX12" s="344">
        <f>SUM(AX10:BE11)</f>
        <v>0</v>
      </c>
      <c r="AY12" s="344"/>
      <c r="AZ12" s="344"/>
      <c r="BA12" s="344"/>
      <c r="BB12" s="344"/>
      <c r="BC12" s="344"/>
      <c r="BD12" s="344"/>
      <c r="BE12" s="344"/>
    </row>
    <row r="13" spans="1:57" hidden="1"/>
    <row r="14" spans="1:57" ht="14.25">
      <c r="A14" s="337" t="s">
        <v>189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</row>
    <row r="16" spans="1:57">
      <c r="A16" s="69" t="s">
        <v>138</v>
      </c>
      <c r="L16" s="338" t="s">
        <v>355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</row>
    <row r="18" spans="1:57">
      <c r="A18" s="339" t="s">
        <v>139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</row>
    <row r="19" spans="1:57" ht="9" customHeight="1"/>
    <row r="20" spans="1:57" ht="79.5" customHeight="1">
      <c r="A20" s="340" t="s">
        <v>141</v>
      </c>
      <c r="B20" s="340"/>
      <c r="C20" s="340"/>
      <c r="D20" s="340" t="s">
        <v>190</v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 t="s">
        <v>191</v>
      </c>
      <c r="AF20" s="340"/>
      <c r="AG20" s="340"/>
      <c r="AH20" s="340"/>
      <c r="AI20" s="340"/>
      <c r="AJ20" s="340"/>
      <c r="AK20" s="340"/>
      <c r="AL20" s="340"/>
      <c r="AM20" s="340"/>
      <c r="AN20" s="340"/>
      <c r="AO20" s="340" t="s">
        <v>358</v>
      </c>
      <c r="AP20" s="340"/>
      <c r="AQ20" s="340"/>
      <c r="AR20" s="340"/>
      <c r="AS20" s="340"/>
      <c r="AT20" s="340"/>
      <c r="AU20" s="340" t="s">
        <v>192</v>
      </c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</row>
    <row r="21" spans="1:57">
      <c r="A21" s="340">
        <v>1</v>
      </c>
      <c r="B21" s="340"/>
      <c r="C21" s="340"/>
      <c r="D21" s="340">
        <v>2</v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>
        <v>3</v>
      </c>
      <c r="AF21" s="340"/>
      <c r="AG21" s="340"/>
      <c r="AH21" s="340"/>
      <c r="AI21" s="340"/>
      <c r="AJ21" s="340"/>
      <c r="AK21" s="340"/>
      <c r="AL21" s="340"/>
      <c r="AM21" s="340"/>
      <c r="AN21" s="340"/>
      <c r="AO21" s="340">
        <v>4</v>
      </c>
      <c r="AP21" s="340"/>
      <c r="AQ21" s="340"/>
      <c r="AR21" s="340"/>
      <c r="AS21" s="340"/>
      <c r="AT21" s="340"/>
      <c r="AU21" s="340">
        <v>5</v>
      </c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</row>
    <row r="22" spans="1:57">
      <c r="A22" s="340"/>
      <c r="B22" s="340"/>
      <c r="C22" s="340"/>
      <c r="D22" s="340" t="s">
        <v>226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4">
        <v>0</v>
      </c>
      <c r="AF22" s="344"/>
      <c r="AG22" s="344"/>
      <c r="AH22" s="344"/>
      <c r="AI22" s="344"/>
      <c r="AJ22" s="344"/>
      <c r="AK22" s="344"/>
      <c r="AL22" s="344"/>
      <c r="AM22" s="344"/>
      <c r="AN22" s="344"/>
      <c r="AO22" s="344">
        <v>0</v>
      </c>
      <c r="AP22" s="344"/>
      <c r="AQ22" s="344"/>
      <c r="AR22" s="344"/>
      <c r="AS22" s="344"/>
      <c r="AT22" s="344"/>
      <c r="AU22" s="346">
        <v>0</v>
      </c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</row>
    <row r="23" spans="1:57" ht="25.5" customHeight="1">
      <c r="A23" s="340"/>
      <c r="B23" s="340"/>
      <c r="C23" s="340"/>
      <c r="D23" s="340" t="s">
        <v>227</v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4">
        <v>0</v>
      </c>
      <c r="AF23" s="344"/>
      <c r="AG23" s="344"/>
      <c r="AH23" s="344"/>
      <c r="AI23" s="344"/>
      <c r="AJ23" s="344"/>
      <c r="AK23" s="344"/>
      <c r="AL23" s="344"/>
      <c r="AM23" s="344"/>
      <c r="AN23" s="344"/>
      <c r="AO23" s="344">
        <v>0</v>
      </c>
      <c r="AP23" s="344"/>
      <c r="AQ23" s="344"/>
      <c r="AR23" s="344"/>
      <c r="AS23" s="344"/>
      <c r="AT23" s="344"/>
      <c r="AU23" s="346">
        <v>0</v>
      </c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</row>
    <row r="24" spans="1:57">
      <c r="A24" s="340"/>
      <c r="B24" s="340"/>
      <c r="C24" s="340"/>
      <c r="D24" s="340" t="s">
        <v>228</v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4">
        <v>596.5</v>
      </c>
      <c r="AF24" s="344"/>
      <c r="AG24" s="344"/>
      <c r="AH24" s="344"/>
      <c r="AI24" s="344"/>
      <c r="AJ24" s="344"/>
      <c r="AK24" s="344"/>
      <c r="AL24" s="344"/>
      <c r="AM24" s="344"/>
      <c r="AN24" s="344"/>
      <c r="AO24" s="344">
        <v>2</v>
      </c>
      <c r="AP24" s="344"/>
      <c r="AQ24" s="344"/>
      <c r="AR24" s="344"/>
      <c r="AS24" s="344"/>
      <c r="AT24" s="344"/>
      <c r="AU24" s="346">
        <v>1193</v>
      </c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</row>
    <row r="25" spans="1:57" hidden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</row>
    <row r="26" spans="1:57" hidden="1">
      <c r="A26" s="340"/>
      <c r="B26" s="340"/>
      <c r="C26" s="340"/>
      <c r="D26" s="340" t="s">
        <v>347</v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6">
        <v>0</v>
      </c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</row>
    <row r="27" spans="1:57">
      <c r="A27" s="340"/>
      <c r="B27" s="340"/>
      <c r="C27" s="340"/>
      <c r="D27" s="341" t="s">
        <v>151</v>
      </c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3"/>
      <c r="AE27" s="344">
        <f>SUM(AE22:AN23)</f>
        <v>0</v>
      </c>
      <c r="AF27" s="344"/>
      <c r="AG27" s="344"/>
      <c r="AH27" s="344"/>
      <c r="AI27" s="344"/>
      <c r="AJ27" s="344"/>
      <c r="AK27" s="344"/>
      <c r="AL27" s="344"/>
      <c r="AM27" s="344"/>
      <c r="AN27" s="344"/>
      <c r="AO27" s="344" t="s">
        <v>152</v>
      </c>
      <c r="AP27" s="344"/>
      <c r="AQ27" s="344"/>
      <c r="AR27" s="344"/>
      <c r="AS27" s="344"/>
      <c r="AT27" s="344"/>
      <c r="AU27" s="346">
        <f>SUM(AU22:BE26)</f>
        <v>1193</v>
      </c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</row>
    <row r="29" spans="1:57" ht="14.25">
      <c r="A29" s="337" t="s">
        <v>193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</row>
    <row r="31" spans="1:57">
      <c r="A31" s="69" t="s">
        <v>138</v>
      </c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</row>
    <row r="33" spans="1:57">
      <c r="A33" s="339" t="s">
        <v>139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</row>
    <row r="34" spans="1:57" ht="9.75" customHeight="1"/>
    <row r="35" spans="1:57" ht="45.75" customHeight="1">
      <c r="A35" s="340" t="s">
        <v>141</v>
      </c>
      <c r="B35" s="340"/>
      <c r="C35" s="340"/>
      <c r="D35" s="340" t="s">
        <v>5</v>
      </c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 t="s">
        <v>186</v>
      </c>
      <c r="AF35" s="340"/>
      <c r="AG35" s="340"/>
      <c r="AH35" s="340"/>
      <c r="AI35" s="340"/>
      <c r="AJ35" s="340"/>
      <c r="AK35" s="340"/>
      <c r="AL35" s="340"/>
      <c r="AM35" s="340"/>
      <c r="AN35" s="340"/>
      <c r="AO35" s="340" t="s">
        <v>187</v>
      </c>
      <c r="AP35" s="340"/>
      <c r="AQ35" s="340"/>
      <c r="AR35" s="340"/>
      <c r="AS35" s="340"/>
      <c r="AT35" s="340"/>
      <c r="AU35" s="340"/>
      <c r="AV35" s="340"/>
      <c r="AW35" s="340"/>
      <c r="AX35" s="340" t="s">
        <v>188</v>
      </c>
      <c r="AY35" s="340"/>
      <c r="AZ35" s="340"/>
      <c r="BA35" s="340"/>
      <c r="BB35" s="340"/>
      <c r="BC35" s="340"/>
      <c r="BD35" s="340"/>
      <c r="BE35" s="340"/>
    </row>
    <row r="36" spans="1:57">
      <c r="A36" s="340">
        <v>1</v>
      </c>
      <c r="B36" s="340"/>
      <c r="C36" s="340"/>
      <c r="D36" s="340">
        <v>2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>
        <v>3</v>
      </c>
      <c r="AF36" s="340"/>
      <c r="AG36" s="340"/>
      <c r="AH36" s="340"/>
      <c r="AI36" s="340"/>
      <c r="AJ36" s="340"/>
      <c r="AK36" s="340"/>
      <c r="AL36" s="340"/>
      <c r="AM36" s="340"/>
      <c r="AN36" s="340"/>
      <c r="AO36" s="340">
        <v>4</v>
      </c>
      <c r="AP36" s="340"/>
      <c r="AQ36" s="340"/>
      <c r="AR36" s="340"/>
      <c r="AS36" s="340"/>
      <c r="AT36" s="340"/>
      <c r="AU36" s="340"/>
      <c r="AV36" s="340"/>
      <c r="AW36" s="340"/>
      <c r="AX36" s="340">
        <v>5</v>
      </c>
      <c r="AY36" s="340"/>
      <c r="AZ36" s="340"/>
      <c r="BA36" s="340"/>
      <c r="BB36" s="340"/>
      <c r="BC36" s="340"/>
      <c r="BD36" s="340"/>
      <c r="BE36" s="340"/>
    </row>
    <row r="37" spans="1:57">
      <c r="A37" s="340" t="s">
        <v>165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5"/>
      <c r="AP37" s="345"/>
      <c r="AQ37" s="345"/>
      <c r="AR37" s="345"/>
      <c r="AS37" s="345"/>
      <c r="AT37" s="345"/>
      <c r="AU37" s="345"/>
      <c r="AV37" s="345"/>
      <c r="AW37" s="345"/>
      <c r="AX37" s="346"/>
      <c r="AY37" s="346"/>
      <c r="AZ37" s="346"/>
      <c r="BA37" s="346"/>
      <c r="BB37" s="346"/>
      <c r="BC37" s="346"/>
      <c r="BD37" s="346"/>
      <c r="BE37" s="346"/>
    </row>
    <row r="38" spans="1:57">
      <c r="A38" s="340" t="s">
        <v>171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5"/>
      <c r="AP38" s="345"/>
      <c r="AQ38" s="345"/>
      <c r="AR38" s="345"/>
      <c r="AS38" s="345"/>
      <c r="AT38" s="345"/>
      <c r="AU38" s="345"/>
      <c r="AV38" s="345"/>
      <c r="AW38" s="345"/>
      <c r="AX38" s="346"/>
      <c r="AY38" s="346"/>
      <c r="AZ38" s="346"/>
      <c r="BA38" s="346"/>
      <c r="BB38" s="346"/>
      <c r="BC38" s="346"/>
      <c r="BD38" s="346"/>
      <c r="BE38" s="346"/>
    </row>
    <row r="39" spans="1:57">
      <c r="A39" s="340"/>
      <c r="B39" s="340"/>
      <c r="C39" s="340"/>
      <c r="D39" s="341" t="s">
        <v>151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3"/>
      <c r="AE39" s="344" t="s">
        <v>152</v>
      </c>
      <c r="AF39" s="344"/>
      <c r="AG39" s="344"/>
      <c r="AH39" s="344"/>
      <c r="AI39" s="344"/>
      <c r="AJ39" s="344"/>
      <c r="AK39" s="344"/>
      <c r="AL39" s="344"/>
      <c r="AM39" s="344"/>
      <c r="AN39" s="344"/>
      <c r="AO39" s="345" t="s">
        <v>152</v>
      </c>
      <c r="AP39" s="345"/>
      <c r="AQ39" s="345"/>
      <c r="AR39" s="345"/>
      <c r="AS39" s="345"/>
      <c r="AT39" s="345"/>
      <c r="AU39" s="345"/>
      <c r="AV39" s="345"/>
      <c r="AW39" s="345"/>
      <c r="AX39" s="346">
        <f>SUM(AX37:BE38)</f>
        <v>0</v>
      </c>
      <c r="AY39" s="346"/>
      <c r="AZ39" s="346"/>
      <c r="BA39" s="346"/>
      <c r="BB39" s="346"/>
      <c r="BC39" s="346"/>
      <c r="BD39" s="346"/>
      <c r="BE39" s="346"/>
    </row>
    <row r="41" spans="1:57" ht="31.5" customHeight="1">
      <c r="A41" s="336" t="s">
        <v>194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</row>
    <row r="43" spans="1:57">
      <c r="A43" s="69" t="s">
        <v>138</v>
      </c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</row>
    <row r="45" spans="1:57">
      <c r="A45" s="339" t="s">
        <v>139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</row>
    <row r="46" spans="1:57" ht="10.5" customHeight="1"/>
    <row r="47" spans="1:57" ht="45.75" customHeight="1">
      <c r="A47" s="340" t="s">
        <v>141</v>
      </c>
      <c r="B47" s="340"/>
      <c r="C47" s="340"/>
      <c r="D47" s="340" t="s">
        <v>5</v>
      </c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 t="s">
        <v>186</v>
      </c>
      <c r="AF47" s="340"/>
      <c r="AG47" s="340"/>
      <c r="AH47" s="340"/>
      <c r="AI47" s="340"/>
      <c r="AJ47" s="340"/>
      <c r="AK47" s="340"/>
      <c r="AL47" s="340"/>
      <c r="AM47" s="340"/>
      <c r="AN47" s="340"/>
      <c r="AO47" s="340" t="s">
        <v>187</v>
      </c>
      <c r="AP47" s="340"/>
      <c r="AQ47" s="340"/>
      <c r="AR47" s="340"/>
      <c r="AS47" s="340"/>
      <c r="AT47" s="340"/>
      <c r="AU47" s="340"/>
      <c r="AV47" s="340"/>
      <c r="AW47" s="340"/>
      <c r="AX47" s="340" t="s">
        <v>188</v>
      </c>
      <c r="AY47" s="340"/>
      <c r="AZ47" s="340"/>
      <c r="BA47" s="340"/>
      <c r="BB47" s="340"/>
      <c r="BC47" s="340"/>
      <c r="BD47" s="340"/>
      <c r="BE47" s="340"/>
    </row>
    <row r="48" spans="1:57">
      <c r="A48" s="340">
        <v>1</v>
      </c>
      <c r="B48" s="340"/>
      <c r="C48" s="340"/>
      <c r="D48" s="340">
        <v>2</v>
      </c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>
        <v>3</v>
      </c>
      <c r="AF48" s="340"/>
      <c r="AG48" s="340"/>
      <c r="AH48" s="340"/>
      <c r="AI48" s="340"/>
      <c r="AJ48" s="340"/>
      <c r="AK48" s="340"/>
      <c r="AL48" s="340"/>
      <c r="AM48" s="340"/>
      <c r="AN48" s="340"/>
      <c r="AO48" s="340">
        <v>4</v>
      </c>
      <c r="AP48" s="340"/>
      <c r="AQ48" s="340"/>
      <c r="AR48" s="340"/>
      <c r="AS48" s="340"/>
      <c r="AT48" s="340"/>
      <c r="AU48" s="340"/>
      <c r="AV48" s="340"/>
      <c r="AW48" s="340"/>
      <c r="AX48" s="340">
        <v>5</v>
      </c>
      <c r="AY48" s="340"/>
      <c r="AZ48" s="340"/>
      <c r="BA48" s="340"/>
      <c r="BB48" s="340"/>
      <c r="BC48" s="340"/>
      <c r="BD48" s="340"/>
      <c r="BE48" s="340"/>
    </row>
    <row r="49" spans="1:57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5"/>
      <c r="AP49" s="345"/>
      <c r="AQ49" s="345"/>
      <c r="AR49" s="345"/>
      <c r="AS49" s="345"/>
      <c r="AT49" s="345"/>
      <c r="AU49" s="345"/>
      <c r="AV49" s="345"/>
      <c r="AW49" s="345"/>
      <c r="AX49" s="344">
        <f>AE49*AO49</f>
        <v>0</v>
      </c>
      <c r="AY49" s="344"/>
      <c r="AZ49" s="344"/>
      <c r="BA49" s="344"/>
      <c r="BB49" s="344"/>
      <c r="BC49" s="344"/>
      <c r="BD49" s="344"/>
      <c r="BE49" s="344"/>
    </row>
    <row r="50" spans="1:57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5"/>
      <c r="AP50" s="345"/>
      <c r="AQ50" s="345"/>
      <c r="AR50" s="345"/>
      <c r="AS50" s="345"/>
      <c r="AT50" s="345"/>
      <c r="AU50" s="345"/>
      <c r="AV50" s="345"/>
      <c r="AW50" s="345"/>
      <c r="AX50" s="344">
        <f>AE50*AO50</f>
        <v>0</v>
      </c>
      <c r="AY50" s="344"/>
      <c r="AZ50" s="344"/>
      <c r="BA50" s="344"/>
      <c r="BB50" s="344"/>
      <c r="BC50" s="344"/>
      <c r="BD50" s="344"/>
      <c r="BE50" s="344"/>
    </row>
    <row r="51" spans="1:57">
      <c r="A51" s="340"/>
      <c r="B51" s="340"/>
      <c r="C51" s="340"/>
      <c r="D51" s="341" t="s">
        <v>151</v>
      </c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3"/>
      <c r="AE51" s="344" t="s">
        <v>152</v>
      </c>
      <c r="AF51" s="344"/>
      <c r="AG51" s="344"/>
      <c r="AH51" s="344"/>
      <c r="AI51" s="344"/>
      <c r="AJ51" s="344"/>
      <c r="AK51" s="344"/>
      <c r="AL51" s="344"/>
      <c r="AM51" s="344"/>
      <c r="AN51" s="344"/>
      <c r="AO51" s="345" t="s">
        <v>152</v>
      </c>
      <c r="AP51" s="345"/>
      <c r="AQ51" s="345"/>
      <c r="AR51" s="345"/>
      <c r="AS51" s="345"/>
      <c r="AT51" s="345"/>
      <c r="AU51" s="345"/>
      <c r="AV51" s="345"/>
      <c r="AW51" s="345"/>
      <c r="AX51" s="344">
        <f>SUM(AX49:BE50)</f>
        <v>0</v>
      </c>
      <c r="AY51" s="344"/>
      <c r="AZ51" s="344"/>
      <c r="BA51" s="344"/>
      <c r="BB51" s="344"/>
      <c r="BC51" s="344"/>
      <c r="BD51" s="344"/>
      <c r="BE51" s="344"/>
    </row>
  </sheetData>
  <mergeCells count="131">
    <mergeCell ref="A9:C9"/>
    <mergeCell ref="D9:AD9"/>
    <mergeCell ref="AE9:AN9"/>
    <mergeCell ref="AO9:AW9"/>
    <mergeCell ref="AX9:BE9"/>
    <mergeCell ref="A10:C10"/>
    <mergeCell ref="D10:AD10"/>
    <mergeCell ref="AE10:AN10"/>
    <mergeCell ref="AO10:AW10"/>
    <mergeCell ref="AX10:BE10"/>
    <mergeCell ref="A2:BE2"/>
    <mergeCell ref="L4:BE4"/>
    <mergeCell ref="A6:T6"/>
    <mergeCell ref="U6:BE6"/>
    <mergeCell ref="A8:C8"/>
    <mergeCell ref="D8:AD8"/>
    <mergeCell ref="AE8:AN8"/>
    <mergeCell ref="AO8:AW8"/>
    <mergeCell ref="AX8:BE8"/>
    <mergeCell ref="AX11:BE11"/>
    <mergeCell ref="A12:C12"/>
    <mergeCell ref="D12:AD12"/>
    <mergeCell ref="AE12:AN12"/>
    <mergeCell ref="AO12:AW12"/>
    <mergeCell ref="AX12:BE12"/>
    <mergeCell ref="A14:BE14"/>
    <mergeCell ref="L16:BE16"/>
    <mergeCell ref="A18:T18"/>
    <mergeCell ref="U18:BE18"/>
    <mergeCell ref="A11:C11"/>
    <mergeCell ref="D11:AD11"/>
    <mergeCell ref="AE11:AN11"/>
    <mergeCell ref="AO11:AW11"/>
    <mergeCell ref="A20:C20"/>
    <mergeCell ref="D20:AD20"/>
    <mergeCell ref="AE20:AN20"/>
    <mergeCell ref="AO20:AT20"/>
    <mergeCell ref="AU20:BE20"/>
    <mergeCell ref="A21:C21"/>
    <mergeCell ref="D21:AD21"/>
    <mergeCell ref="AE21:AN21"/>
    <mergeCell ref="AO21:AT21"/>
    <mergeCell ref="AU21:BE21"/>
    <mergeCell ref="A22:C22"/>
    <mergeCell ref="D22:AD22"/>
    <mergeCell ref="AE22:AN22"/>
    <mergeCell ref="AO22:AT22"/>
    <mergeCell ref="AU22:BE22"/>
    <mergeCell ref="A23:C23"/>
    <mergeCell ref="D23:AD23"/>
    <mergeCell ref="AE23:AN23"/>
    <mergeCell ref="AO23:AT23"/>
    <mergeCell ref="AU23:BE23"/>
    <mergeCell ref="A27:C27"/>
    <mergeCell ref="D27:AD27"/>
    <mergeCell ref="AE27:AN27"/>
    <mergeCell ref="AO27:AT27"/>
    <mergeCell ref="AU27:BE27"/>
    <mergeCell ref="A24:C24"/>
    <mergeCell ref="D24:AD24"/>
    <mergeCell ref="AE24:AN24"/>
    <mergeCell ref="AO24:AT24"/>
    <mergeCell ref="AU24:BE24"/>
    <mergeCell ref="A25:C25"/>
    <mergeCell ref="D25:AD25"/>
    <mergeCell ref="AE25:AN25"/>
    <mergeCell ref="AO25:AT25"/>
    <mergeCell ref="AU25:BE25"/>
    <mergeCell ref="A26:C26"/>
    <mergeCell ref="D26:AD26"/>
    <mergeCell ref="AE26:AN26"/>
    <mergeCell ref="AO26:AT26"/>
    <mergeCell ref="AU26:BE26"/>
    <mergeCell ref="A29:BE29"/>
    <mergeCell ref="L31:BE31"/>
    <mergeCell ref="A33:T33"/>
    <mergeCell ref="U33:BE33"/>
    <mergeCell ref="A35:C35"/>
    <mergeCell ref="D35:AD35"/>
    <mergeCell ref="AE35:AN35"/>
    <mergeCell ref="AO35:AW35"/>
    <mergeCell ref="AX35:BE35"/>
    <mergeCell ref="A39:C39"/>
    <mergeCell ref="D39:AD39"/>
    <mergeCell ref="AE39:AN39"/>
    <mergeCell ref="AO39:AW39"/>
    <mergeCell ref="AX39:BE39"/>
    <mergeCell ref="A36:C36"/>
    <mergeCell ref="D36:AD36"/>
    <mergeCell ref="AE36:AN36"/>
    <mergeCell ref="AO36:AW36"/>
    <mergeCell ref="AX36:BE36"/>
    <mergeCell ref="A37:C37"/>
    <mergeCell ref="D37:AD37"/>
    <mergeCell ref="AE37:AN37"/>
    <mergeCell ref="AO37:AW37"/>
    <mergeCell ref="AX37:BE37"/>
    <mergeCell ref="A38:C38"/>
    <mergeCell ref="D38:AD38"/>
    <mergeCell ref="AE38:AN38"/>
    <mergeCell ref="AO38:AW38"/>
    <mergeCell ref="AX38:BE38"/>
    <mergeCell ref="A51:C51"/>
    <mergeCell ref="D51:AD51"/>
    <mergeCell ref="AE51:AN51"/>
    <mergeCell ref="AO51:AW51"/>
    <mergeCell ref="AX51:BE51"/>
    <mergeCell ref="A48:C48"/>
    <mergeCell ref="D48:AD48"/>
    <mergeCell ref="AE48:AN48"/>
    <mergeCell ref="AO48:AW48"/>
    <mergeCell ref="AX48:BE48"/>
    <mergeCell ref="A49:C49"/>
    <mergeCell ref="D49:AD49"/>
    <mergeCell ref="AE49:AN49"/>
    <mergeCell ref="AO49:AW49"/>
    <mergeCell ref="AX49:BE49"/>
    <mergeCell ref="A50:C50"/>
    <mergeCell ref="D50:AD50"/>
    <mergeCell ref="AE50:AN50"/>
    <mergeCell ref="AO50:AW50"/>
    <mergeCell ref="AX50:BE50"/>
    <mergeCell ref="A41:BE41"/>
    <mergeCell ref="L43:BE43"/>
    <mergeCell ref="A45:T45"/>
    <mergeCell ref="U45:BE45"/>
    <mergeCell ref="A47:C47"/>
    <mergeCell ref="D47:AD47"/>
    <mergeCell ref="AE47:AN47"/>
    <mergeCell ref="AO47:AW47"/>
    <mergeCell ref="AX47:BE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</vt:lpstr>
      <vt:lpstr>Таблица 1</vt:lpstr>
      <vt:lpstr>ПФХД</vt:lpstr>
      <vt:lpstr>Расчет 1</vt:lpstr>
      <vt:lpstr>Расчет 2</vt:lpstr>
      <vt:lpstr>Расчет 3</vt:lpstr>
      <vt:lpstr>Расчет 211</vt:lpstr>
      <vt:lpstr>Расчет 212 213</vt:lpstr>
      <vt:lpstr>Расчет 290</vt:lpstr>
      <vt:lpstr>Расчет221  223 225 226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root</cp:lastModifiedBy>
  <cp:lastPrinted>2018-01-23T12:00:10Z</cp:lastPrinted>
  <dcterms:created xsi:type="dcterms:W3CDTF">2014-12-15T09:00:07Z</dcterms:created>
  <dcterms:modified xsi:type="dcterms:W3CDTF">2018-04-03T08:42:06Z</dcterms:modified>
</cp:coreProperties>
</file>